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43D7CD24-DF57-434E-892C-6EBCEE72EF6E}" xr6:coauthVersionLast="47" xr6:coauthVersionMax="47" xr10:uidLastSave="{00000000-0000-0000-0000-000000000000}"/>
  <bookViews>
    <workbookView xWindow="-110" yWindow="-110" windowWidth="25820" windowHeight="15620" xr2:uid="{363C7F21-BB7B-462E-ADCF-075F585AC89B}"/>
  </bookViews>
  <sheets>
    <sheet name="LAO Summary" sheetId="21" r:id="rId1"/>
    <sheet name="definitions" sheetId="36" r:id="rId2"/>
    <sheet name="LAO Graphs" sheetId="73" r:id="rId3"/>
    <sheet name="LAO HANPP Wood" sheetId="43" r:id="rId4"/>
    <sheet name="LAO FAO Forest Data" sheetId="55" r:id="rId5"/>
    <sheet name="LAO HANPP - Total Grazing" sheetId="42" r:id="rId6"/>
    <sheet name="LAO HANPP - Fodder, Crops" sheetId="61" r:id="rId7"/>
    <sheet name="LAO HANPP - Fodder, residues" sheetId="56" r:id="rId8"/>
    <sheet name="LAO HANPP - Grazing Demand" sheetId="58" r:id="rId9"/>
    <sheet name="LAO FAO - Crop Data" sheetId="64" r:id="rId10"/>
    <sheet name="LAO FAO - Livestock Data" sheetId="63" r:id="rId11"/>
    <sheet name="LAO HANPPh - Perm Crops" sheetId="49" r:id="rId12"/>
    <sheet name="LAO FAO - Perm Crop Data" sheetId="67" r:id="rId13"/>
    <sheet name="LAO HANPP - Harvest, Ann Crops" sheetId="29" r:id="rId14"/>
    <sheet name="LAO FAO Land Use Data" sheetId="50" r:id="rId15"/>
    <sheet name="LAO NPPo LPJmL" sheetId="53" r:id="rId16"/>
    <sheet name="LAO HANPP - Infrastucture" sheetId="46" r:id="rId17"/>
    <sheet name="LAO FAO Land Cover Data" sheetId="52" r:id="rId18"/>
    <sheet name="LAO HANPP - Burning" sheetId="45" r:id="rId19"/>
    <sheet name="LAO FAO Burned Biomass Data" sheetId="51" r:id="rId20"/>
    <sheet name="lao raw lpjml output" sheetId="69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44" i="73" l="1"/>
  <c r="AQ44" i="73"/>
  <c r="AP44" i="73"/>
  <c r="AO44" i="73"/>
  <c r="AN44" i="73"/>
  <c r="AM44" i="73"/>
  <c r="AL44" i="73"/>
  <c r="AK44" i="73"/>
  <c r="AJ44" i="73"/>
  <c r="AI44" i="73"/>
  <c r="AH44" i="73"/>
  <c r="AG44" i="73"/>
  <c r="AF44" i="73"/>
  <c r="AE44" i="73"/>
  <c r="AD44" i="73"/>
  <c r="AC44" i="73"/>
  <c r="AB44" i="73"/>
  <c r="AA44" i="73"/>
  <c r="Z44" i="73"/>
  <c r="AR46" i="73"/>
  <c r="AQ46" i="73"/>
  <c r="AP46" i="73"/>
  <c r="AO46" i="73"/>
  <c r="AN46" i="73"/>
  <c r="AM46" i="73"/>
  <c r="AL46" i="73"/>
  <c r="AK46" i="73"/>
  <c r="AJ46" i="73"/>
  <c r="AI46" i="73"/>
  <c r="AH46" i="73"/>
  <c r="AG46" i="73"/>
  <c r="AF46" i="73"/>
  <c r="AE46" i="73"/>
  <c r="AD46" i="73"/>
  <c r="AC46" i="73"/>
  <c r="AB46" i="73"/>
  <c r="AA46" i="73"/>
  <c r="Z46" i="73"/>
  <c r="AR39" i="73"/>
  <c r="AQ39" i="73"/>
  <c r="AP39" i="73"/>
  <c r="AO39" i="73"/>
  <c r="AN39" i="73"/>
  <c r="AM39" i="73"/>
  <c r="AL39" i="73"/>
  <c r="AK39" i="73"/>
  <c r="AJ39" i="73"/>
  <c r="AI39" i="73"/>
  <c r="AH39" i="73"/>
  <c r="AG39" i="73"/>
  <c r="AF39" i="73"/>
  <c r="AE39" i="73"/>
  <c r="AD39" i="73"/>
  <c r="AC39" i="73"/>
  <c r="AB39" i="73"/>
  <c r="AA39" i="73"/>
  <c r="Z39" i="73"/>
  <c r="AR23" i="73"/>
  <c r="AQ23" i="73"/>
  <c r="AP23" i="73"/>
  <c r="AO23" i="73"/>
  <c r="AN23" i="73"/>
  <c r="AM23" i="73"/>
  <c r="AL23" i="73"/>
  <c r="AK23" i="73"/>
  <c r="AJ23" i="73"/>
  <c r="AI23" i="73"/>
  <c r="AH23" i="73"/>
  <c r="AG23" i="73"/>
  <c r="AF23" i="73"/>
  <c r="AE23" i="73"/>
  <c r="AD23" i="73"/>
  <c r="AC23" i="73"/>
  <c r="AB23" i="73"/>
  <c r="AA23" i="73"/>
  <c r="AR20" i="73"/>
  <c r="AQ20" i="73"/>
  <c r="AP20" i="73"/>
  <c r="AO20" i="73"/>
  <c r="AN20" i="73"/>
  <c r="AM20" i="73"/>
  <c r="AL20" i="73"/>
  <c r="AK20" i="73"/>
  <c r="AJ20" i="73"/>
  <c r="AI20" i="73"/>
  <c r="AH20" i="73"/>
  <c r="AG20" i="73"/>
  <c r="AF20" i="73"/>
  <c r="AE20" i="73"/>
  <c r="AD20" i="73"/>
  <c r="AC20" i="73"/>
  <c r="AB20" i="73"/>
  <c r="AA20" i="73"/>
  <c r="AR19" i="73"/>
  <c r="AQ19" i="73"/>
  <c r="AP19" i="73"/>
  <c r="AO19" i="73"/>
  <c r="AN19" i="73"/>
  <c r="AM19" i="73"/>
  <c r="AL19" i="73"/>
  <c r="AK19" i="73"/>
  <c r="AJ19" i="73"/>
  <c r="AI19" i="73"/>
  <c r="AH19" i="73"/>
  <c r="AG19" i="73"/>
  <c r="AF19" i="73"/>
  <c r="AE19" i="73"/>
  <c r="AD19" i="73"/>
  <c r="AC19" i="73"/>
  <c r="AB19" i="73"/>
  <c r="AA19" i="73"/>
  <c r="Z20" i="73"/>
  <c r="Z19" i="73"/>
  <c r="Z23" i="73"/>
  <c r="BN16" i="50"/>
  <c r="BM16" i="50"/>
  <c r="BL16" i="50"/>
  <c r="BK16" i="50"/>
  <c r="BJ16" i="50"/>
  <c r="BI16" i="50"/>
  <c r="BH16" i="50"/>
  <c r="BG16" i="50"/>
  <c r="BF16" i="50"/>
  <c r="BE16" i="50"/>
  <c r="BD16" i="50"/>
  <c r="BC16" i="50"/>
  <c r="BB16" i="50"/>
  <c r="BA16" i="50"/>
  <c r="AZ16" i="50"/>
  <c r="AY16" i="50"/>
  <c r="AX16" i="50"/>
  <c r="AW16" i="50"/>
  <c r="AV16" i="50"/>
  <c r="AU16" i="50"/>
  <c r="AT16" i="50"/>
  <c r="AS16" i="50"/>
  <c r="AR16" i="50"/>
  <c r="AQ16" i="50"/>
  <c r="AP16" i="50"/>
  <c r="AO16" i="50"/>
  <c r="AN16" i="50"/>
  <c r="AM16" i="50"/>
  <c r="AL16" i="50"/>
  <c r="AK16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BN10" i="50"/>
  <c r="BM10" i="50"/>
  <c r="BL10" i="50"/>
  <c r="BK10" i="50"/>
  <c r="BJ10" i="50"/>
  <c r="BI10" i="50"/>
  <c r="BH10" i="50"/>
  <c r="BG10" i="50"/>
  <c r="BF10" i="50"/>
  <c r="BE10" i="50"/>
  <c r="BD10" i="50"/>
  <c r="BC10" i="50"/>
  <c r="BB10" i="50"/>
  <c r="BA10" i="50"/>
  <c r="AZ10" i="50"/>
  <c r="AY10" i="50"/>
  <c r="AX10" i="50"/>
  <c r="AW10" i="50"/>
  <c r="AV10" i="50"/>
  <c r="AU10" i="50"/>
  <c r="AT10" i="50"/>
  <c r="AS10" i="50"/>
  <c r="AR10" i="50"/>
  <c r="AQ10" i="50"/>
  <c r="AP10" i="50"/>
  <c r="AO10" i="50"/>
  <c r="AN10" i="50"/>
  <c r="AM10" i="50"/>
  <c r="AL10" i="50"/>
  <c r="AK10" i="50"/>
  <c r="AJ10" i="50"/>
  <c r="AI10" i="50"/>
  <c r="AH10" i="50"/>
  <c r="AG10" i="50"/>
  <c r="AF10" i="50"/>
  <c r="AE10" i="50"/>
  <c r="AD10" i="50"/>
  <c r="AC10" i="50"/>
  <c r="AB10" i="50"/>
  <c r="AA1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BN8" i="50"/>
  <c r="BM8" i="50"/>
  <c r="BL8" i="50"/>
  <c r="BK8" i="50"/>
  <c r="BJ8" i="50"/>
  <c r="BI8" i="50"/>
  <c r="BH8" i="50"/>
  <c r="BG8" i="50"/>
  <c r="BF8" i="50"/>
  <c r="BE8" i="50"/>
  <c r="BD8" i="50"/>
  <c r="BC8" i="50"/>
  <c r="BB8" i="50"/>
  <c r="BA8" i="50"/>
  <c r="AZ8" i="50"/>
  <c r="AY8" i="50"/>
  <c r="AX8" i="50"/>
  <c r="AW8" i="50"/>
  <c r="AV8" i="50"/>
  <c r="AU8" i="50"/>
  <c r="AT8" i="50"/>
  <c r="AS8" i="50"/>
  <c r="AR8" i="50"/>
  <c r="AQ8" i="50"/>
  <c r="AP8" i="50"/>
  <c r="AO8" i="50"/>
  <c r="AN8" i="50"/>
  <c r="AM8" i="50"/>
  <c r="AL8" i="50"/>
  <c r="AK8" i="50"/>
  <c r="AJ8" i="50"/>
  <c r="AI8" i="50"/>
  <c r="AH8" i="50"/>
  <c r="AG8" i="50"/>
  <c r="AF8" i="50"/>
  <c r="AE8" i="50"/>
  <c r="AD8" i="50"/>
  <c r="AC8" i="50"/>
  <c r="AB8" i="50"/>
  <c r="AA8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10" i="50"/>
  <c r="H8" i="50"/>
  <c r="AL6" i="50"/>
  <c r="AK6" i="50"/>
  <c r="AJ6" i="50"/>
  <c r="AI6" i="50"/>
  <c r="AH6" i="50"/>
  <c r="AG6" i="50"/>
  <c r="AF6" i="50"/>
  <c r="AE6" i="50"/>
  <c r="AD6" i="50"/>
  <c r="AC6" i="50"/>
  <c r="AB6" i="50"/>
  <c r="AA6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BN6" i="50"/>
  <c r="BM6" i="50"/>
  <c r="BL6" i="50"/>
  <c r="BK6" i="50"/>
  <c r="BJ6" i="50"/>
  <c r="BI6" i="50"/>
  <c r="BH6" i="50"/>
  <c r="BG6" i="50"/>
  <c r="BF6" i="50"/>
  <c r="BE6" i="50"/>
  <c r="BD6" i="50"/>
  <c r="BC6" i="50"/>
  <c r="BB6" i="50"/>
  <c r="BA6" i="50"/>
  <c r="AZ6" i="50"/>
  <c r="AY6" i="50"/>
  <c r="AX6" i="50"/>
  <c r="AW6" i="50"/>
  <c r="AV6" i="50"/>
  <c r="AU6" i="50"/>
  <c r="AT6" i="50"/>
  <c r="AS6" i="50"/>
  <c r="AR6" i="50"/>
  <c r="AQ6" i="50"/>
  <c r="AP6" i="50"/>
  <c r="AO6" i="50"/>
  <c r="AN6" i="50"/>
  <c r="AM6" i="50"/>
  <c r="AR36" i="73"/>
  <c r="AQ36" i="73"/>
  <c r="AP36" i="73"/>
  <c r="AO36" i="73"/>
  <c r="AN36" i="73"/>
  <c r="AM36" i="73"/>
  <c r="AL36" i="73"/>
  <c r="AK36" i="73"/>
  <c r="AJ36" i="73"/>
  <c r="AI36" i="73"/>
  <c r="AH36" i="73"/>
  <c r="AG36" i="73"/>
  <c r="AF36" i="73"/>
  <c r="AE36" i="73"/>
  <c r="AD36" i="73"/>
  <c r="AC36" i="73"/>
  <c r="AB36" i="73"/>
  <c r="AA36" i="73"/>
  <c r="Z36" i="73"/>
  <c r="Y36" i="73"/>
  <c r="X36" i="73"/>
  <c r="W36" i="73"/>
  <c r="V36" i="73"/>
  <c r="U36" i="73"/>
  <c r="T36" i="73"/>
  <c r="S36" i="73"/>
  <c r="R36" i="73"/>
  <c r="Q36" i="73"/>
  <c r="P36" i="73"/>
  <c r="O36" i="73"/>
  <c r="N36" i="73"/>
  <c r="M36" i="73"/>
  <c r="L36" i="73"/>
  <c r="K36" i="73"/>
  <c r="J36" i="73"/>
  <c r="I36" i="73"/>
  <c r="H36" i="73"/>
  <c r="G36" i="73"/>
  <c r="F36" i="73"/>
  <c r="E36" i="73"/>
  <c r="B47" i="73" l="1"/>
  <c r="B43" i="73"/>
  <c r="B38" i="73"/>
  <c r="B29" i="73"/>
  <c r="C27" i="73"/>
  <c r="C25" i="73"/>
  <c r="C22" i="73"/>
  <c r="B15" i="73"/>
  <c r="A15" i="73"/>
  <c r="B13" i="73"/>
  <c r="C11" i="73"/>
  <c r="C9" i="73"/>
  <c r="C7" i="73"/>
  <c r="C5" i="73"/>
  <c r="B3" i="73"/>
  <c r="A3" i="73"/>
  <c r="AS1" i="73"/>
  <c r="AT1" i="73" s="1"/>
  <c r="AU1" i="73" s="1"/>
  <c r="AV1" i="73" s="1"/>
  <c r="AW1" i="73" s="1"/>
  <c r="AX1" i="73" s="1"/>
  <c r="AY1" i="73" s="1"/>
  <c r="AZ1" i="73" s="1"/>
  <c r="F1" i="73"/>
  <c r="G1" i="73" s="1"/>
  <c r="H1" i="73" s="1"/>
  <c r="I1" i="73" s="1"/>
  <c r="J1" i="73" s="1"/>
  <c r="K1" i="73" s="1"/>
  <c r="L1" i="73" s="1"/>
  <c r="M1" i="73" s="1"/>
  <c r="N1" i="73" s="1"/>
  <c r="O1" i="73" s="1"/>
  <c r="P1" i="73" s="1"/>
  <c r="Q1" i="73" s="1"/>
  <c r="R1" i="73" s="1"/>
  <c r="S1" i="73" s="1"/>
  <c r="T1" i="73" s="1"/>
  <c r="U1" i="73" s="1"/>
  <c r="V1" i="73" s="1"/>
  <c r="W1" i="73" s="1"/>
  <c r="X1" i="73" s="1"/>
  <c r="AP22" i="49"/>
  <c r="AJ22" i="49"/>
  <c r="AZ21" i="49"/>
  <c r="AC20" i="49"/>
  <c r="AP18" i="49"/>
  <c r="AQ15" i="49"/>
  <c r="BM12" i="49"/>
  <c r="BF12" i="49"/>
  <c r="AP12" i="49"/>
  <c r="I12" i="49"/>
  <c r="AJ11" i="49"/>
  <c r="S11" i="49"/>
  <c r="I11" i="49"/>
  <c r="AP9" i="49"/>
  <c r="T9" i="49"/>
  <c r="L9" i="49"/>
  <c r="AP6" i="49"/>
  <c r="AB6" i="49"/>
  <c r="R6" i="49"/>
  <c r="Q6" i="49"/>
  <c r="G11" i="49"/>
  <c r="C22" i="49"/>
  <c r="AO22" i="49" s="1"/>
  <c r="C21" i="49"/>
  <c r="AB21" i="49" s="1"/>
  <c r="C20" i="49"/>
  <c r="AD20" i="49" s="1"/>
  <c r="C18" i="49"/>
  <c r="AN18" i="49" s="1"/>
  <c r="C17" i="49"/>
  <c r="AG17" i="49" s="1"/>
  <c r="C16" i="49"/>
  <c r="AT16" i="49" s="1"/>
  <c r="C15" i="49"/>
  <c r="BL15" i="49" s="1"/>
  <c r="C13" i="49"/>
  <c r="BD13" i="49" s="1"/>
  <c r="C12" i="49"/>
  <c r="BK12" i="49" s="1"/>
  <c r="C11" i="49"/>
  <c r="BE11" i="49" s="1"/>
  <c r="C10" i="49"/>
  <c r="AV10" i="49" s="1"/>
  <c r="C9" i="49"/>
  <c r="AV9" i="49" s="1"/>
  <c r="C8" i="49"/>
  <c r="BC8" i="49" s="1"/>
  <c r="C7" i="49"/>
  <c r="BE7" i="49" s="1"/>
  <c r="C6" i="49"/>
  <c r="BK6" i="49" s="1"/>
  <c r="C5" i="49"/>
  <c r="BM5" i="49" s="1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Z42" i="45"/>
  <c r="Y42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2" i="45"/>
  <c r="X41" i="45"/>
  <c r="X40" i="45"/>
  <c r="BL20" i="49" l="1"/>
  <c r="AF6" i="49"/>
  <c r="AX9" i="49"/>
  <c r="J12" i="49"/>
  <c r="U15" i="49"/>
  <c r="AY21" i="49"/>
  <c r="O12" i="49"/>
  <c r="N10" i="49"/>
  <c r="G8" i="49"/>
  <c r="BD6" i="49"/>
  <c r="AD10" i="49"/>
  <c r="AE12" i="49"/>
  <c r="X18" i="49"/>
  <c r="L22" i="49"/>
  <c r="G9" i="49"/>
  <c r="K9" i="49"/>
  <c r="AI10" i="49"/>
  <c r="AG12" i="49"/>
  <c r="AM18" i="49"/>
  <c r="AH22" i="49"/>
  <c r="AN9" i="49"/>
  <c r="BH12" i="49"/>
  <c r="AV20" i="49"/>
  <c r="BM22" i="49"/>
  <c r="AJ5" i="49"/>
  <c r="AB5" i="49"/>
  <c r="T6" i="49"/>
  <c r="AA15" i="49"/>
  <c r="G18" i="49"/>
  <c r="R5" i="49"/>
  <c r="AC5" i="49"/>
  <c r="AQ5" i="49"/>
  <c r="BB5" i="49"/>
  <c r="J6" i="49"/>
  <c r="X6" i="49"/>
  <c r="AI6" i="49"/>
  <c r="AW6" i="49"/>
  <c r="BH6" i="49"/>
  <c r="U9" i="49"/>
  <c r="BI9" i="49"/>
  <c r="AS10" i="49"/>
  <c r="AL11" i="49"/>
  <c r="Q12" i="49"/>
  <c r="AR12" i="49"/>
  <c r="O13" i="49"/>
  <c r="AK13" i="49"/>
  <c r="BL13" i="49"/>
  <c r="AC15" i="49"/>
  <c r="BD15" i="49"/>
  <c r="BL18" i="49"/>
  <c r="K21" i="49"/>
  <c r="Q22" i="49"/>
  <c r="AR22" i="49"/>
  <c r="AK5" i="49"/>
  <c r="AP5" i="49"/>
  <c r="BG6" i="49"/>
  <c r="G20" i="49"/>
  <c r="S5" i="49"/>
  <c r="AD5" i="49"/>
  <c r="AR5" i="49"/>
  <c r="BF5" i="49"/>
  <c r="K6" i="49"/>
  <c r="Y6" i="49"/>
  <c r="AJ6" i="49"/>
  <c r="AX6" i="49"/>
  <c r="BL6" i="49"/>
  <c r="AA9" i="49"/>
  <c r="BJ9" i="49"/>
  <c r="AT10" i="49"/>
  <c r="AO11" i="49"/>
  <c r="Y12" i="49"/>
  <c r="AU12" i="49"/>
  <c r="P13" i="49"/>
  <c r="AM13" i="49"/>
  <c r="H15" i="49"/>
  <c r="AK15" i="49"/>
  <c r="BG15" i="49"/>
  <c r="H20" i="49"/>
  <c r="L21" i="49"/>
  <c r="R22" i="49"/>
  <c r="BE22" i="49"/>
  <c r="AY5" i="49"/>
  <c r="BA5" i="49"/>
  <c r="AH6" i="49"/>
  <c r="AH13" i="49"/>
  <c r="G21" i="49"/>
  <c r="T5" i="49"/>
  <c r="AH5" i="49"/>
  <c r="AS5" i="49"/>
  <c r="BG5" i="49"/>
  <c r="L6" i="49"/>
  <c r="Z6" i="49"/>
  <c r="AN6" i="49"/>
  <c r="AY6" i="49"/>
  <c r="BM6" i="49"/>
  <c r="AC9" i="49"/>
  <c r="BK9" i="49"/>
  <c r="BJ10" i="49"/>
  <c r="AY11" i="49"/>
  <c r="Z12" i="49"/>
  <c r="AW12" i="49"/>
  <c r="R13" i="49"/>
  <c r="AU13" i="49"/>
  <c r="K15" i="49"/>
  <c r="AL15" i="49"/>
  <c r="BI15" i="49"/>
  <c r="V20" i="49"/>
  <c r="AI21" i="49"/>
  <c r="T22" i="49"/>
  <c r="BF22" i="49"/>
  <c r="AX5" i="49"/>
  <c r="N5" i="49"/>
  <c r="I6" i="49"/>
  <c r="AV6" i="49"/>
  <c r="BK13" i="49"/>
  <c r="BB15" i="49"/>
  <c r="J5" i="49"/>
  <c r="U5" i="49"/>
  <c r="AI5" i="49"/>
  <c r="AT5" i="49"/>
  <c r="BH5" i="49"/>
  <c r="P6" i="49"/>
  <c r="AA6" i="49"/>
  <c r="AO6" i="49"/>
  <c r="AZ6" i="49"/>
  <c r="J9" i="49"/>
  <c r="AM9" i="49"/>
  <c r="M10" i="49"/>
  <c r="BL10" i="49"/>
  <c r="AZ11" i="49"/>
  <c r="AB12" i="49"/>
  <c r="BE12" i="49"/>
  <c r="U13" i="49"/>
  <c r="AV13" i="49"/>
  <c r="M15" i="49"/>
  <c r="AN15" i="49"/>
  <c r="W18" i="49"/>
  <c r="X20" i="49"/>
  <c r="AJ21" i="49"/>
  <c r="Y22" i="49"/>
  <c r="BH22" i="49"/>
  <c r="V5" i="49"/>
  <c r="BI5" i="49"/>
  <c r="W13" i="49"/>
  <c r="AX13" i="49"/>
  <c r="K5" i="49"/>
  <c r="L5" i="49"/>
  <c r="Z5" i="49"/>
  <c r="BJ5" i="49"/>
  <c r="AQ6" i="49"/>
  <c r="BE6" i="49"/>
  <c r="AE13" i="49"/>
  <c r="BA13" i="49"/>
  <c r="V15" i="49"/>
  <c r="AS15" i="49"/>
  <c r="G10" i="49"/>
  <c r="M5" i="49"/>
  <c r="AA5" i="49"/>
  <c r="AL5" i="49"/>
  <c r="AZ5" i="49"/>
  <c r="H6" i="49"/>
  <c r="S6" i="49"/>
  <c r="AG6" i="49"/>
  <c r="AR6" i="49"/>
  <c r="BF6" i="49"/>
  <c r="S9" i="49"/>
  <c r="AF10" i="49"/>
  <c r="T11" i="49"/>
  <c r="L12" i="49"/>
  <c r="AO12" i="49"/>
  <c r="AF13" i="49"/>
  <c r="BC13" i="49"/>
  <c r="X15" i="49"/>
  <c r="BA15" i="49"/>
  <c r="BA20" i="49"/>
  <c r="BB21" i="49"/>
  <c r="W7" i="49"/>
  <c r="BJ7" i="49"/>
  <c r="AC8" i="49"/>
  <c r="BB8" i="49"/>
  <c r="Q17" i="49"/>
  <c r="BH9" i="49"/>
  <c r="AZ9" i="49"/>
  <c r="AR9" i="49"/>
  <c r="AJ9" i="49"/>
  <c r="AB9" i="49"/>
  <c r="BM9" i="49"/>
  <c r="BE9" i="49"/>
  <c r="AW9" i="49"/>
  <c r="AO9" i="49"/>
  <c r="AG9" i="49"/>
  <c r="Y9" i="49"/>
  <c r="BF9" i="49"/>
  <c r="AU9" i="49"/>
  <c r="AK9" i="49"/>
  <c r="Z9" i="49"/>
  <c r="Q9" i="49"/>
  <c r="I9" i="49"/>
  <c r="BD9" i="49"/>
  <c r="AT9" i="49"/>
  <c r="AI9" i="49"/>
  <c r="X9" i="49"/>
  <c r="P9" i="49"/>
  <c r="H9" i="49"/>
  <c r="BL9" i="49"/>
  <c r="AQ9" i="49"/>
  <c r="V9" i="49"/>
  <c r="BC9" i="49"/>
  <c r="AS9" i="49"/>
  <c r="AH9" i="49"/>
  <c r="W9" i="49"/>
  <c r="O9" i="49"/>
  <c r="BB9" i="49"/>
  <c r="AF9" i="49"/>
  <c r="BJ18" i="49"/>
  <c r="BB18" i="49"/>
  <c r="AT18" i="49"/>
  <c r="AL18" i="49"/>
  <c r="AD18" i="49"/>
  <c r="V18" i="49"/>
  <c r="N18" i="49"/>
  <c r="BI18" i="49"/>
  <c r="BA18" i="49"/>
  <c r="AS18" i="49"/>
  <c r="AK18" i="49"/>
  <c r="AC18" i="49"/>
  <c r="U18" i="49"/>
  <c r="M18" i="49"/>
  <c r="BH18" i="49"/>
  <c r="AZ18" i="49"/>
  <c r="AR18" i="49"/>
  <c r="AJ18" i="49"/>
  <c r="AB18" i="49"/>
  <c r="T18" i="49"/>
  <c r="L18" i="49"/>
  <c r="BG18" i="49"/>
  <c r="AY18" i="49"/>
  <c r="AQ18" i="49"/>
  <c r="AI18" i="49"/>
  <c r="AA18" i="49"/>
  <c r="S18" i="49"/>
  <c r="K18" i="49"/>
  <c r="BM18" i="49"/>
  <c r="BE18" i="49"/>
  <c r="AW18" i="49"/>
  <c r="AO18" i="49"/>
  <c r="AG18" i="49"/>
  <c r="Y18" i="49"/>
  <c r="Q18" i="49"/>
  <c r="I18" i="49"/>
  <c r="BD18" i="49"/>
  <c r="AH18" i="49"/>
  <c r="O18" i="49"/>
  <c r="BC18" i="49"/>
  <c r="AF18" i="49"/>
  <c r="J18" i="49"/>
  <c r="AV18" i="49"/>
  <c r="AX18" i="49"/>
  <c r="AE18" i="49"/>
  <c r="H18" i="49"/>
  <c r="Z18" i="49"/>
  <c r="J7" i="49"/>
  <c r="X7" i="49"/>
  <c r="AL7" i="49"/>
  <c r="AW7" i="49"/>
  <c r="BK7" i="49"/>
  <c r="P8" i="49"/>
  <c r="AD8" i="49"/>
  <c r="AR8" i="49"/>
  <c r="M9" i="49"/>
  <c r="AD9" i="49"/>
  <c r="AY9" i="49"/>
  <c r="P10" i="49"/>
  <c r="V11" i="49"/>
  <c r="BB11" i="49"/>
  <c r="AI16" i="49"/>
  <c r="R17" i="49"/>
  <c r="BH17" i="49"/>
  <c r="AU18" i="49"/>
  <c r="N21" i="49"/>
  <c r="BG21" i="49"/>
  <c r="BG8" i="49"/>
  <c r="AY8" i="49"/>
  <c r="AQ8" i="49"/>
  <c r="AI8" i="49"/>
  <c r="AA8" i="49"/>
  <c r="S8" i="49"/>
  <c r="K8" i="49"/>
  <c r="BF8" i="49"/>
  <c r="AX8" i="49"/>
  <c r="AP8" i="49"/>
  <c r="AH8" i="49"/>
  <c r="Z8" i="49"/>
  <c r="R8" i="49"/>
  <c r="J8" i="49"/>
  <c r="BD8" i="49"/>
  <c r="BM8" i="49"/>
  <c r="BE8" i="49"/>
  <c r="AW8" i="49"/>
  <c r="AO8" i="49"/>
  <c r="AG8" i="49"/>
  <c r="Y8" i="49"/>
  <c r="Q8" i="49"/>
  <c r="I8" i="49"/>
  <c r="BL8" i="49"/>
  <c r="I7" i="49"/>
  <c r="AH7" i="49"/>
  <c r="O8" i="49"/>
  <c r="AN8" i="49"/>
  <c r="AD16" i="49"/>
  <c r="BF17" i="49"/>
  <c r="BH10" i="49"/>
  <c r="AZ10" i="49"/>
  <c r="AR10" i="49"/>
  <c r="AJ10" i="49"/>
  <c r="AB10" i="49"/>
  <c r="T10" i="49"/>
  <c r="BF10" i="49"/>
  <c r="AX10" i="49"/>
  <c r="AP10" i="49"/>
  <c r="AH10" i="49"/>
  <c r="Z10" i="49"/>
  <c r="R10" i="49"/>
  <c r="J10" i="49"/>
  <c r="BM10" i="49"/>
  <c r="BE10" i="49"/>
  <c r="AW10" i="49"/>
  <c r="AO10" i="49"/>
  <c r="AG10" i="49"/>
  <c r="Y10" i="49"/>
  <c r="Q10" i="49"/>
  <c r="I10" i="49"/>
  <c r="BK10" i="49"/>
  <c r="BC10" i="49"/>
  <c r="AU10" i="49"/>
  <c r="AM10" i="49"/>
  <c r="AE10" i="49"/>
  <c r="W10" i="49"/>
  <c r="O10" i="49"/>
  <c r="BG10" i="49"/>
  <c r="AQ10" i="49"/>
  <c r="AA10" i="49"/>
  <c r="L10" i="49"/>
  <c r="BD10" i="49"/>
  <c r="AN10" i="49"/>
  <c r="X10" i="49"/>
  <c r="K10" i="49"/>
  <c r="AK10" i="49"/>
  <c r="BB10" i="49"/>
  <c r="AL10" i="49"/>
  <c r="V10" i="49"/>
  <c r="H10" i="49"/>
  <c r="BA10" i="49"/>
  <c r="U10" i="49"/>
  <c r="BH20" i="49"/>
  <c r="AZ20" i="49"/>
  <c r="AR20" i="49"/>
  <c r="AJ20" i="49"/>
  <c r="AB20" i="49"/>
  <c r="T20" i="49"/>
  <c r="L20" i="49"/>
  <c r="BG20" i="49"/>
  <c r="AY20" i="49"/>
  <c r="AQ20" i="49"/>
  <c r="AI20" i="49"/>
  <c r="AA20" i="49"/>
  <c r="S20" i="49"/>
  <c r="K20" i="49"/>
  <c r="BF20" i="49"/>
  <c r="AX20" i="49"/>
  <c r="AP20" i="49"/>
  <c r="AH20" i="49"/>
  <c r="Z20" i="49"/>
  <c r="R20" i="49"/>
  <c r="J20" i="49"/>
  <c r="BM20" i="49"/>
  <c r="BE20" i="49"/>
  <c r="AW20" i="49"/>
  <c r="AO20" i="49"/>
  <c r="AG20" i="49"/>
  <c r="Y20" i="49"/>
  <c r="Q20" i="49"/>
  <c r="I20" i="49"/>
  <c r="BK20" i="49"/>
  <c r="BC20" i="49"/>
  <c r="AU20" i="49"/>
  <c r="AM20" i="49"/>
  <c r="AE20" i="49"/>
  <c r="W20" i="49"/>
  <c r="O20" i="49"/>
  <c r="BJ20" i="49"/>
  <c r="AN20" i="49"/>
  <c r="U20" i="49"/>
  <c r="BI20" i="49"/>
  <c r="AL20" i="49"/>
  <c r="P20" i="49"/>
  <c r="AF20" i="49"/>
  <c r="BD20" i="49"/>
  <c r="AK20" i="49"/>
  <c r="N20" i="49"/>
  <c r="BB20" i="49"/>
  <c r="M20" i="49"/>
  <c r="G16" i="49"/>
  <c r="N7" i="49"/>
  <c r="Y7" i="49"/>
  <c r="AM7" i="49"/>
  <c r="AX7" i="49"/>
  <c r="BL7" i="49"/>
  <c r="T8" i="49"/>
  <c r="AE8" i="49"/>
  <c r="AS8" i="49"/>
  <c r="BH8" i="49"/>
  <c r="N9" i="49"/>
  <c r="AE9" i="49"/>
  <c r="BA9" i="49"/>
  <c r="S10" i="49"/>
  <c r="AY10" i="49"/>
  <c r="Y11" i="49"/>
  <c r="K16" i="49"/>
  <c r="P18" i="49"/>
  <c r="BF18" i="49"/>
  <c r="AS20" i="49"/>
  <c r="BF16" i="49"/>
  <c r="AX16" i="49"/>
  <c r="AP16" i="49"/>
  <c r="AH16" i="49"/>
  <c r="Z16" i="49"/>
  <c r="R16" i="49"/>
  <c r="J16" i="49"/>
  <c r="BM16" i="49"/>
  <c r="BE16" i="49"/>
  <c r="AW16" i="49"/>
  <c r="AO16" i="49"/>
  <c r="AG16" i="49"/>
  <c r="BL16" i="49"/>
  <c r="BD16" i="49"/>
  <c r="AV16" i="49"/>
  <c r="AN16" i="49"/>
  <c r="AF16" i="49"/>
  <c r="X16" i="49"/>
  <c r="P16" i="49"/>
  <c r="H16" i="49"/>
  <c r="BK16" i="49"/>
  <c r="BC16" i="49"/>
  <c r="AU16" i="49"/>
  <c r="AM16" i="49"/>
  <c r="AE16" i="49"/>
  <c r="W16" i="49"/>
  <c r="O16" i="49"/>
  <c r="BI16" i="49"/>
  <c r="BA16" i="49"/>
  <c r="AS16" i="49"/>
  <c r="AK16" i="49"/>
  <c r="AC16" i="49"/>
  <c r="U16" i="49"/>
  <c r="M16" i="49"/>
  <c r="AR16" i="49"/>
  <c r="Y16" i="49"/>
  <c r="I16" i="49"/>
  <c r="BJ16" i="49"/>
  <c r="AQ16" i="49"/>
  <c r="V16" i="49"/>
  <c r="AJ16" i="49"/>
  <c r="BH16" i="49"/>
  <c r="AL16" i="49"/>
  <c r="T16" i="49"/>
  <c r="BG16" i="49"/>
  <c r="S16" i="49"/>
  <c r="BL17" i="49"/>
  <c r="BD17" i="49"/>
  <c r="AV17" i="49"/>
  <c r="AN17" i="49"/>
  <c r="AF17" i="49"/>
  <c r="X17" i="49"/>
  <c r="P17" i="49"/>
  <c r="H17" i="49"/>
  <c r="BK17" i="49"/>
  <c r="BC17" i="49"/>
  <c r="AU17" i="49"/>
  <c r="AM17" i="49"/>
  <c r="AE17" i="49"/>
  <c r="W17" i="49"/>
  <c r="O17" i="49"/>
  <c r="BJ17" i="49"/>
  <c r="BB17" i="49"/>
  <c r="AT17" i="49"/>
  <c r="AL17" i="49"/>
  <c r="AD17" i="49"/>
  <c r="V17" i="49"/>
  <c r="N17" i="49"/>
  <c r="BI17" i="49"/>
  <c r="BA17" i="49"/>
  <c r="AS17" i="49"/>
  <c r="AK17" i="49"/>
  <c r="AC17" i="49"/>
  <c r="U17" i="49"/>
  <c r="M17" i="49"/>
  <c r="BG17" i="49"/>
  <c r="AY17" i="49"/>
  <c r="AQ17" i="49"/>
  <c r="AI17" i="49"/>
  <c r="AA17" i="49"/>
  <c r="S17" i="49"/>
  <c r="K17" i="49"/>
  <c r="AX17" i="49"/>
  <c r="AB17" i="49"/>
  <c r="I17" i="49"/>
  <c r="AW17" i="49"/>
  <c r="Z17" i="49"/>
  <c r="BM17" i="49"/>
  <c r="T17" i="49"/>
  <c r="AR17" i="49"/>
  <c r="Y17" i="49"/>
  <c r="AP17" i="49"/>
  <c r="AV7" i="49"/>
  <c r="BF11" i="49"/>
  <c r="AX11" i="49"/>
  <c r="AP11" i="49"/>
  <c r="AH11" i="49"/>
  <c r="Z11" i="49"/>
  <c r="R11" i="49"/>
  <c r="J11" i="49"/>
  <c r="BL11" i="49"/>
  <c r="BD11" i="49"/>
  <c r="AV11" i="49"/>
  <c r="AN11" i="49"/>
  <c r="AF11" i="49"/>
  <c r="X11" i="49"/>
  <c r="P11" i="49"/>
  <c r="H11" i="49"/>
  <c r="BK11" i="49"/>
  <c r="BC11" i="49"/>
  <c r="AU11" i="49"/>
  <c r="AM11" i="49"/>
  <c r="AE11" i="49"/>
  <c r="W11" i="49"/>
  <c r="O11" i="49"/>
  <c r="BI11" i="49"/>
  <c r="BA11" i="49"/>
  <c r="AS11" i="49"/>
  <c r="AK11" i="49"/>
  <c r="AC11" i="49"/>
  <c r="U11" i="49"/>
  <c r="M11" i="49"/>
  <c r="BM11" i="49"/>
  <c r="AW11" i="49"/>
  <c r="AG11" i="49"/>
  <c r="Q11" i="49"/>
  <c r="BG11" i="49"/>
  <c r="BJ11" i="49"/>
  <c r="AT11" i="49"/>
  <c r="AD11" i="49"/>
  <c r="N11" i="49"/>
  <c r="AQ11" i="49"/>
  <c r="K11" i="49"/>
  <c r="BH11" i="49"/>
  <c r="AR11" i="49"/>
  <c r="AB11" i="49"/>
  <c r="L11" i="49"/>
  <c r="AA11" i="49"/>
  <c r="BF21" i="49"/>
  <c r="AX21" i="49"/>
  <c r="AP21" i="49"/>
  <c r="AH21" i="49"/>
  <c r="Z21" i="49"/>
  <c r="R21" i="49"/>
  <c r="J21" i="49"/>
  <c r="BM21" i="49"/>
  <c r="BE21" i="49"/>
  <c r="AW21" i="49"/>
  <c r="AO21" i="49"/>
  <c r="AG21" i="49"/>
  <c r="Y21" i="49"/>
  <c r="Q21" i="49"/>
  <c r="I21" i="49"/>
  <c r="BL21" i="49"/>
  <c r="BD21" i="49"/>
  <c r="AV21" i="49"/>
  <c r="AN21" i="49"/>
  <c r="AF21" i="49"/>
  <c r="X21" i="49"/>
  <c r="P21" i="49"/>
  <c r="H21" i="49"/>
  <c r="BK21" i="49"/>
  <c r="BC21" i="49"/>
  <c r="AU21" i="49"/>
  <c r="AM21" i="49"/>
  <c r="AE21" i="49"/>
  <c r="W21" i="49"/>
  <c r="O21" i="49"/>
  <c r="BI21" i="49"/>
  <c r="BA21" i="49"/>
  <c r="AS21" i="49"/>
  <c r="AK21" i="49"/>
  <c r="AC21" i="49"/>
  <c r="U21" i="49"/>
  <c r="M21" i="49"/>
  <c r="AT21" i="49"/>
  <c r="AA21" i="49"/>
  <c r="BH21" i="49"/>
  <c r="AR21" i="49"/>
  <c r="V21" i="49"/>
  <c r="AL21" i="49"/>
  <c r="BJ21" i="49"/>
  <c r="AQ21" i="49"/>
  <c r="T21" i="49"/>
  <c r="S21" i="49"/>
  <c r="G17" i="49"/>
  <c r="O7" i="49"/>
  <c r="Z7" i="49"/>
  <c r="AN7" i="49"/>
  <c r="BB7" i="49"/>
  <c r="BM7" i="49"/>
  <c r="U8" i="49"/>
  <c r="AF8" i="49"/>
  <c r="AT8" i="49"/>
  <c r="BI8" i="49"/>
  <c r="R9" i="49"/>
  <c r="AL9" i="49"/>
  <c r="BG9" i="49"/>
  <c r="AC10" i="49"/>
  <c r="BI10" i="49"/>
  <c r="AI11" i="49"/>
  <c r="L16" i="49"/>
  <c r="AY16" i="49"/>
  <c r="AH17" i="49"/>
  <c r="R18" i="49"/>
  <c r="BK18" i="49"/>
  <c r="AT20" i="49"/>
  <c r="AD21" i="49"/>
  <c r="P7" i="49"/>
  <c r="AD7" i="49"/>
  <c r="AO7" i="49"/>
  <c r="BC7" i="49"/>
  <c r="H8" i="49"/>
  <c r="V8" i="49"/>
  <c r="AJ8" i="49"/>
  <c r="AU8" i="49"/>
  <c r="BJ8" i="49"/>
  <c r="N16" i="49"/>
  <c r="AZ16" i="49"/>
  <c r="AJ17" i="49"/>
  <c r="G7" i="49"/>
  <c r="Q7" i="49"/>
  <c r="AE7" i="49"/>
  <c r="AP7" i="49"/>
  <c r="BD7" i="49"/>
  <c r="L8" i="49"/>
  <c r="W8" i="49"/>
  <c r="AK8" i="49"/>
  <c r="AV8" i="49"/>
  <c r="BK8" i="49"/>
  <c r="Q16" i="49"/>
  <c r="BB16" i="49"/>
  <c r="AO17" i="49"/>
  <c r="R7" i="49"/>
  <c r="AF7" i="49"/>
  <c r="AT7" i="49"/>
  <c r="M8" i="49"/>
  <c r="X8" i="49"/>
  <c r="AL8" i="49"/>
  <c r="AZ8" i="49"/>
  <c r="AA16" i="49"/>
  <c r="J17" i="49"/>
  <c r="AZ17" i="49"/>
  <c r="BI7" i="49"/>
  <c r="BA7" i="49"/>
  <c r="AS7" i="49"/>
  <c r="AK7" i="49"/>
  <c r="AC7" i="49"/>
  <c r="U7" i="49"/>
  <c r="M7" i="49"/>
  <c r="BH7" i="49"/>
  <c r="AZ7" i="49"/>
  <c r="AR7" i="49"/>
  <c r="AJ7" i="49"/>
  <c r="AB7" i="49"/>
  <c r="T7" i="49"/>
  <c r="L7" i="49"/>
  <c r="BG7" i="49"/>
  <c r="AY7" i="49"/>
  <c r="AQ7" i="49"/>
  <c r="AI7" i="49"/>
  <c r="AA7" i="49"/>
  <c r="S7" i="49"/>
  <c r="K7" i="49"/>
  <c r="H7" i="49"/>
  <c r="V7" i="49"/>
  <c r="AG7" i="49"/>
  <c r="AU7" i="49"/>
  <c r="BF7" i="49"/>
  <c r="N8" i="49"/>
  <c r="AB8" i="49"/>
  <c r="AM8" i="49"/>
  <c r="BA8" i="49"/>
  <c r="AB16" i="49"/>
  <c r="L17" i="49"/>
  <c r="BE17" i="49"/>
  <c r="BL12" i="49"/>
  <c r="BD12" i="49"/>
  <c r="AV12" i="49"/>
  <c r="AN12" i="49"/>
  <c r="AF12" i="49"/>
  <c r="X12" i="49"/>
  <c r="P12" i="49"/>
  <c r="H12" i="49"/>
  <c r="BJ12" i="49"/>
  <c r="BB12" i="49"/>
  <c r="AT12" i="49"/>
  <c r="AL12" i="49"/>
  <c r="AD12" i="49"/>
  <c r="V12" i="49"/>
  <c r="N12" i="49"/>
  <c r="BI12" i="49"/>
  <c r="BA12" i="49"/>
  <c r="AS12" i="49"/>
  <c r="AK12" i="49"/>
  <c r="AC12" i="49"/>
  <c r="U12" i="49"/>
  <c r="M12" i="49"/>
  <c r="BG12" i="49"/>
  <c r="AY12" i="49"/>
  <c r="AQ12" i="49"/>
  <c r="AI12" i="49"/>
  <c r="AA12" i="49"/>
  <c r="S12" i="49"/>
  <c r="K12" i="49"/>
  <c r="BL22" i="49"/>
  <c r="BD22" i="49"/>
  <c r="AV22" i="49"/>
  <c r="AN22" i="49"/>
  <c r="AF22" i="49"/>
  <c r="X22" i="49"/>
  <c r="P22" i="49"/>
  <c r="H22" i="49"/>
  <c r="BK22" i="49"/>
  <c r="BC22" i="49"/>
  <c r="AU22" i="49"/>
  <c r="AM22" i="49"/>
  <c r="AE22" i="49"/>
  <c r="W22" i="49"/>
  <c r="O22" i="49"/>
  <c r="BJ22" i="49"/>
  <c r="BB22" i="49"/>
  <c r="AT22" i="49"/>
  <c r="AL22" i="49"/>
  <c r="AD22" i="49"/>
  <c r="V22" i="49"/>
  <c r="N22" i="49"/>
  <c r="BI22" i="49"/>
  <c r="BA22" i="49"/>
  <c r="AS22" i="49"/>
  <c r="AK22" i="49"/>
  <c r="AC22" i="49"/>
  <c r="U22" i="49"/>
  <c r="M22" i="49"/>
  <c r="BG22" i="49"/>
  <c r="AY22" i="49"/>
  <c r="AQ22" i="49"/>
  <c r="AI22" i="49"/>
  <c r="AA22" i="49"/>
  <c r="S22" i="49"/>
  <c r="K22" i="49"/>
  <c r="G12" i="49"/>
  <c r="G22" i="49"/>
  <c r="O5" i="49"/>
  <c r="W5" i="49"/>
  <c r="AE5" i="49"/>
  <c r="AM5" i="49"/>
  <c r="AU5" i="49"/>
  <c r="BC5" i="49"/>
  <c r="BK5" i="49"/>
  <c r="M6" i="49"/>
  <c r="U6" i="49"/>
  <c r="AC6" i="49"/>
  <c r="AK6" i="49"/>
  <c r="AS6" i="49"/>
  <c r="BA6" i="49"/>
  <c r="BI6" i="49"/>
  <c r="R12" i="49"/>
  <c r="AH12" i="49"/>
  <c r="AX12" i="49"/>
  <c r="H13" i="49"/>
  <c r="X13" i="49"/>
  <c r="AN13" i="49"/>
  <c r="N15" i="49"/>
  <c r="AD15" i="49"/>
  <c r="AT15" i="49"/>
  <c r="BJ15" i="49"/>
  <c r="Z22" i="49"/>
  <c r="AW22" i="49"/>
  <c r="BJ13" i="49"/>
  <c r="BB13" i="49"/>
  <c r="AT13" i="49"/>
  <c r="AL13" i="49"/>
  <c r="AD13" i="49"/>
  <c r="V13" i="49"/>
  <c r="N13" i="49"/>
  <c r="BH13" i="49"/>
  <c r="AZ13" i="49"/>
  <c r="AR13" i="49"/>
  <c r="AJ13" i="49"/>
  <c r="AB13" i="49"/>
  <c r="T13" i="49"/>
  <c r="L13" i="49"/>
  <c r="BG13" i="49"/>
  <c r="AY13" i="49"/>
  <c r="AQ13" i="49"/>
  <c r="AI13" i="49"/>
  <c r="AA13" i="49"/>
  <c r="S13" i="49"/>
  <c r="K13" i="49"/>
  <c r="BM13" i="49"/>
  <c r="BE13" i="49"/>
  <c r="AW13" i="49"/>
  <c r="AO13" i="49"/>
  <c r="AG13" i="49"/>
  <c r="Y13" i="49"/>
  <c r="Q13" i="49"/>
  <c r="I13" i="49"/>
  <c r="G5" i="49"/>
  <c r="G13" i="49"/>
  <c r="H5" i="49"/>
  <c r="P5" i="49"/>
  <c r="X5" i="49"/>
  <c r="AF5" i="49"/>
  <c r="AN5" i="49"/>
  <c r="AV5" i="49"/>
  <c r="BD5" i="49"/>
  <c r="BL5" i="49"/>
  <c r="N6" i="49"/>
  <c r="V6" i="49"/>
  <c r="AD6" i="49"/>
  <c r="AL6" i="49"/>
  <c r="AT6" i="49"/>
  <c r="BB6" i="49"/>
  <c r="BJ6" i="49"/>
  <c r="T12" i="49"/>
  <c r="AJ12" i="49"/>
  <c r="AZ12" i="49"/>
  <c r="J13" i="49"/>
  <c r="Z13" i="49"/>
  <c r="AP13" i="49"/>
  <c r="BF13" i="49"/>
  <c r="P15" i="49"/>
  <c r="AF15" i="49"/>
  <c r="AV15" i="49"/>
  <c r="I22" i="49"/>
  <c r="AB22" i="49"/>
  <c r="AX22" i="49"/>
  <c r="BH15" i="49"/>
  <c r="AZ15" i="49"/>
  <c r="AR15" i="49"/>
  <c r="AJ15" i="49"/>
  <c r="AB15" i="49"/>
  <c r="T15" i="49"/>
  <c r="L15" i="49"/>
  <c r="BF15" i="49"/>
  <c r="AX15" i="49"/>
  <c r="AP15" i="49"/>
  <c r="AH15" i="49"/>
  <c r="Z15" i="49"/>
  <c r="R15" i="49"/>
  <c r="J15" i="49"/>
  <c r="BM15" i="49"/>
  <c r="BE15" i="49"/>
  <c r="AW15" i="49"/>
  <c r="AO15" i="49"/>
  <c r="AG15" i="49"/>
  <c r="Y15" i="49"/>
  <c r="Q15" i="49"/>
  <c r="I15" i="49"/>
  <c r="BK15" i="49"/>
  <c r="BC15" i="49"/>
  <c r="AU15" i="49"/>
  <c r="AM15" i="49"/>
  <c r="AE15" i="49"/>
  <c r="W15" i="49"/>
  <c r="O15" i="49"/>
  <c r="G6" i="49"/>
  <c r="G15" i="49"/>
  <c r="I5" i="49"/>
  <c r="Q5" i="49"/>
  <c r="Y5" i="49"/>
  <c r="AG5" i="49"/>
  <c r="AO5" i="49"/>
  <c r="AW5" i="49"/>
  <c r="BE5" i="49"/>
  <c r="O6" i="49"/>
  <c r="W6" i="49"/>
  <c r="AE6" i="49"/>
  <c r="AM6" i="49"/>
  <c r="AU6" i="49"/>
  <c r="BC6" i="49"/>
  <c r="W12" i="49"/>
  <c r="AM12" i="49"/>
  <c r="BC12" i="49"/>
  <c r="M13" i="49"/>
  <c r="AC13" i="49"/>
  <c r="AS13" i="49"/>
  <c r="BI13" i="49"/>
  <c r="S15" i="49"/>
  <c r="AI15" i="49"/>
  <c r="AY15" i="49"/>
  <c r="J22" i="49"/>
  <c r="AG22" i="49"/>
  <c r="AZ22" i="49"/>
  <c r="BH53" i="61"/>
  <c r="BG53" i="61"/>
  <c r="BF53" i="61"/>
  <c r="BE53" i="61"/>
  <c r="BD5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AI53" i="61"/>
  <c r="AH53" i="61"/>
  <c r="AG53" i="61"/>
  <c r="AF53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BH45" i="61"/>
  <c r="BG45" i="61"/>
  <c r="BF45" i="61"/>
  <c r="BE45" i="61"/>
  <c r="BD45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BH44" i="61"/>
  <c r="BG44" i="61"/>
  <c r="BF44" i="61"/>
  <c r="BE44" i="61"/>
  <c r="BD44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AI44" i="61"/>
  <c r="AH44" i="61"/>
  <c r="AG44" i="61"/>
  <c r="AF44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BH43" i="61"/>
  <c r="BG43" i="61"/>
  <c r="BF43" i="61"/>
  <c r="BE43" i="61"/>
  <c r="BD43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AI43" i="61"/>
  <c r="AH43" i="61"/>
  <c r="AG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BH41" i="61"/>
  <c r="BG41" i="61"/>
  <c r="BF41" i="61"/>
  <c r="BE41" i="61"/>
  <c r="BD41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AI41" i="61"/>
  <c r="AH41" i="61"/>
  <c r="AG41" i="61"/>
  <c r="AF41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BH40" i="61"/>
  <c r="BG40" i="61"/>
  <c r="BF40" i="61"/>
  <c r="BE40" i="61"/>
  <c r="BD40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AI40" i="61"/>
  <c r="AH40" i="61"/>
  <c r="AG40" i="61"/>
  <c r="AF40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BH39" i="61"/>
  <c r="BG39" i="61"/>
  <c r="BF39" i="61"/>
  <c r="BE39" i="61"/>
  <c r="BD39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AI39" i="61"/>
  <c r="AH39" i="61"/>
  <c r="AG39" i="61"/>
  <c r="AF39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45" i="61"/>
  <c r="H44" i="61"/>
  <c r="H43" i="61"/>
  <c r="H41" i="61"/>
  <c r="H40" i="61"/>
  <c r="H39" i="61"/>
  <c r="H20" i="61"/>
  <c r="H19" i="61"/>
  <c r="H18" i="61"/>
  <c r="H16" i="61"/>
  <c r="H15" i="61"/>
  <c r="BH20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BH19" i="61"/>
  <c r="BG19" i="61"/>
  <c r="BF19" i="61"/>
  <c r="BE19" i="61"/>
  <c r="BD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H19" i="61"/>
  <c r="AG19" i="61"/>
  <c r="AF19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BH18" i="61"/>
  <c r="BG18" i="61"/>
  <c r="BF18" i="61"/>
  <c r="BE18" i="61"/>
  <c r="BD18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BH16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BH15" i="61"/>
  <c r="BG15" i="61"/>
  <c r="BF15" i="61"/>
  <c r="BE15" i="61"/>
  <c r="BD15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AI15" i="61"/>
  <c r="AH15" i="61"/>
  <c r="AG15" i="61"/>
  <c r="AF15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L15" i="61"/>
  <c r="K15" i="61"/>
  <c r="J15" i="61"/>
  <c r="I15" i="61"/>
  <c r="BH14" i="61"/>
  <c r="BG14" i="61"/>
  <c r="BF14" i="61"/>
  <c r="BE14" i="61"/>
  <c r="BD14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H14" i="61"/>
  <c r="F45" i="61"/>
  <c r="F44" i="61"/>
  <c r="F43" i="61"/>
  <c r="F41" i="61"/>
  <c r="F40" i="61"/>
  <c r="E39" i="61"/>
  <c r="F39" i="61" s="1"/>
  <c r="F51" i="61" l="1"/>
  <c r="F47" i="61"/>
  <c r="BK40" i="56"/>
  <c r="BM39" i="56"/>
  <c r="F18" i="56"/>
  <c r="BN18" i="56" s="1"/>
  <c r="BN37" i="56" s="1"/>
  <c r="F20" i="56"/>
  <c r="BM20" i="56" s="1"/>
  <c r="F22" i="56"/>
  <c r="BK22" i="56" s="1"/>
  <c r="F15" i="56"/>
  <c r="BJ15" i="56" s="1"/>
  <c r="F14" i="56"/>
  <c r="BG14" i="56" s="1"/>
  <c r="F13" i="56"/>
  <c r="BI13" i="56" s="1"/>
  <c r="F12" i="56"/>
  <c r="BK12" i="56" s="1"/>
  <c r="F7" i="56"/>
  <c r="BL7" i="56" s="1"/>
  <c r="F6" i="56"/>
  <c r="BN6" i="56" s="1"/>
  <c r="BN20" i="58"/>
  <c r="BM20" i="58"/>
  <c r="BL20" i="58"/>
  <c r="BK20" i="58"/>
  <c r="BJ20" i="58"/>
  <c r="BI20" i="58"/>
  <c r="BH20" i="58"/>
  <c r="BG20" i="58"/>
  <c r="BF20" i="58"/>
  <c r="BE20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AR20" i="58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BN19" i="58"/>
  <c r="BM19" i="58"/>
  <c r="BL19" i="58"/>
  <c r="BK19" i="58"/>
  <c r="BJ19" i="58"/>
  <c r="BI19" i="58"/>
  <c r="BH19" i="58"/>
  <c r="BG19" i="58"/>
  <c r="BF19" i="58"/>
  <c r="BE19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AR19" i="58"/>
  <c r="AQ19" i="58"/>
  <c r="AP19" i="58"/>
  <c r="AO19" i="58"/>
  <c r="AN19" i="58"/>
  <c r="AM19" i="58"/>
  <c r="AL19" i="58"/>
  <c r="AK19" i="58"/>
  <c r="AJ19" i="58"/>
  <c r="AI19" i="58"/>
  <c r="AH19" i="58"/>
  <c r="AG19" i="58"/>
  <c r="AF19" i="58"/>
  <c r="AE19" i="58"/>
  <c r="AD19" i="58"/>
  <c r="AC19" i="58"/>
  <c r="AB19" i="58"/>
  <c r="AA19" i="58"/>
  <c r="Z19" i="58"/>
  <c r="Y19" i="58"/>
  <c r="X19" i="58"/>
  <c r="W19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20" i="58"/>
  <c r="H19" i="58"/>
  <c r="BN12" i="58"/>
  <c r="BM12" i="58"/>
  <c r="BL12" i="58"/>
  <c r="BK12" i="58"/>
  <c r="BJ12" i="58"/>
  <c r="BI12" i="58"/>
  <c r="BH12" i="58"/>
  <c r="BG12" i="58"/>
  <c r="BF12" i="58"/>
  <c r="BE12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AR12" i="58"/>
  <c r="AQ12" i="58"/>
  <c r="AP12" i="58"/>
  <c r="AO12" i="58"/>
  <c r="AN12" i="58"/>
  <c r="AM12" i="58"/>
  <c r="AL12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AN11" i="58"/>
  <c r="AM11" i="58"/>
  <c r="AL11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2" i="58"/>
  <c r="H11" i="58"/>
  <c r="H10" i="58"/>
  <c r="BN3" i="63"/>
  <c r="BM3" i="63"/>
  <c r="BL3" i="63"/>
  <c r="BK3" i="63"/>
  <c r="BJ3" i="63"/>
  <c r="BI3" i="63"/>
  <c r="BH3" i="63"/>
  <c r="BG3" i="63"/>
  <c r="BF3" i="63"/>
  <c r="BE3" i="63"/>
  <c r="BD3" i="63"/>
  <c r="BC3" i="63"/>
  <c r="BB3" i="63"/>
  <c r="BA3" i="63"/>
  <c r="AZ3" i="63"/>
  <c r="AY3" i="63"/>
  <c r="AX3" i="63"/>
  <c r="AW3" i="63"/>
  <c r="AV3" i="63"/>
  <c r="AU3" i="63"/>
  <c r="AT3" i="63"/>
  <c r="AS3" i="63"/>
  <c r="AR3" i="63"/>
  <c r="AQ3" i="63"/>
  <c r="AP3" i="63"/>
  <c r="AO3" i="63"/>
  <c r="AN3" i="63"/>
  <c r="AM3" i="63"/>
  <c r="AL3" i="63"/>
  <c r="AK3" i="63"/>
  <c r="AJ3" i="63"/>
  <c r="AI3" i="63"/>
  <c r="AH3" i="63"/>
  <c r="AG3" i="63"/>
  <c r="AF3" i="63"/>
  <c r="AE3" i="63"/>
  <c r="AD3" i="63"/>
  <c r="AC3" i="63"/>
  <c r="AB3" i="63"/>
  <c r="AA3" i="63"/>
  <c r="Z3" i="63"/>
  <c r="Y3" i="63"/>
  <c r="X3" i="63"/>
  <c r="W3" i="63"/>
  <c r="V3" i="63"/>
  <c r="U3" i="63"/>
  <c r="T3" i="63"/>
  <c r="S3" i="63"/>
  <c r="R3" i="63"/>
  <c r="Q3" i="63"/>
  <c r="P3" i="63"/>
  <c r="O3" i="63"/>
  <c r="N3" i="63"/>
  <c r="M3" i="63"/>
  <c r="L3" i="63"/>
  <c r="K3" i="63"/>
  <c r="J3" i="63"/>
  <c r="I3" i="63"/>
  <c r="H3" i="63"/>
  <c r="BM24" i="49"/>
  <c r="BL24" i="49"/>
  <c r="BK24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R24" i="49"/>
  <c r="AQ24" i="49"/>
  <c r="AP24" i="49"/>
  <c r="AO24" i="49"/>
  <c r="AN24" i="49"/>
  <c r="AM24" i="49"/>
  <c r="AL24" i="49"/>
  <c r="AK24" i="49"/>
  <c r="AJ24" i="49"/>
  <c r="AI24" i="49"/>
  <c r="AH24" i="49"/>
  <c r="AG24" i="49"/>
  <c r="AF24" i="49"/>
  <c r="AE24" i="49"/>
  <c r="AD24" i="49"/>
  <c r="AC24" i="49"/>
  <c r="AB24" i="49"/>
  <c r="AA24" i="49"/>
  <c r="Z24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BH47" i="61" l="1"/>
  <c r="AZ47" i="61"/>
  <c r="AR47" i="61"/>
  <c r="AJ47" i="61"/>
  <c r="AB47" i="61"/>
  <c r="T47" i="61"/>
  <c r="L47" i="61"/>
  <c r="AW47" i="61"/>
  <c r="Q47" i="61"/>
  <c r="BG47" i="61"/>
  <c r="AY47" i="61"/>
  <c r="AQ47" i="61"/>
  <c r="AI47" i="61"/>
  <c r="AA47" i="61"/>
  <c r="S47" i="61"/>
  <c r="K47" i="61"/>
  <c r="BE47" i="61"/>
  <c r="AG47" i="61"/>
  <c r="I47" i="61"/>
  <c r="BF47" i="61"/>
  <c r="AX47" i="61"/>
  <c r="AP47" i="61"/>
  <c r="AH47" i="61"/>
  <c r="Z47" i="61"/>
  <c r="R47" i="61"/>
  <c r="J47" i="61"/>
  <c r="AO47" i="61"/>
  <c r="BD47" i="61"/>
  <c r="AV47" i="61"/>
  <c r="AN47" i="61"/>
  <c r="AF47" i="61"/>
  <c r="X47" i="61"/>
  <c r="P47" i="61"/>
  <c r="BC47" i="61"/>
  <c r="AU47" i="61"/>
  <c r="AM47" i="61"/>
  <c r="AE47" i="61"/>
  <c r="W47" i="61"/>
  <c r="O47" i="61"/>
  <c r="BB47" i="61"/>
  <c r="AT47" i="61"/>
  <c r="AL47" i="61"/>
  <c r="AD47" i="61"/>
  <c r="V47" i="61"/>
  <c r="N47" i="61"/>
  <c r="Y47" i="61"/>
  <c r="BA47" i="61"/>
  <c r="AS47" i="61"/>
  <c r="AK47" i="61"/>
  <c r="AC47" i="61"/>
  <c r="U47" i="61"/>
  <c r="M47" i="61"/>
  <c r="H51" i="61"/>
  <c r="BH51" i="61"/>
  <c r="AZ51" i="61"/>
  <c r="AR51" i="61"/>
  <c r="AJ51" i="61"/>
  <c r="AB51" i="61"/>
  <c r="T51" i="61"/>
  <c r="L51" i="61"/>
  <c r="AG51" i="61"/>
  <c r="Q51" i="61"/>
  <c r="BG51" i="61"/>
  <c r="AY51" i="61"/>
  <c r="AQ51" i="61"/>
  <c r="AI51" i="61"/>
  <c r="AA51" i="61"/>
  <c r="S51" i="61"/>
  <c r="K51" i="61"/>
  <c r="AW51" i="61"/>
  <c r="I51" i="61"/>
  <c r="BF51" i="61"/>
  <c r="AX51" i="61"/>
  <c r="AP51" i="61"/>
  <c r="AH51" i="61"/>
  <c r="Z51" i="61"/>
  <c r="R51" i="61"/>
  <c r="J51" i="61"/>
  <c r="AO51" i="61"/>
  <c r="BD51" i="61"/>
  <c r="AV51" i="61"/>
  <c r="AN51" i="61"/>
  <c r="AF51" i="61"/>
  <c r="X51" i="61"/>
  <c r="P51" i="61"/>
  <c r="BC51" i="61"/>
  <c r="AU51" i="61"/>
  <c r="AM51" i="61"/>
  <c r="AE51" i="61"/>
  <c r="W51" i="61"/>
  <c r="O51" i="61"/>
  <c r="BB51" i="61"/>
  <c r="AT51" i="61"/>
  <c r="AL51" i="61"/>
  <c r="AD51" i="61"/>
  <c r="V51" i="61"/>
  <c r="N51" i="61"/>
  <c r="Y51" i="61"/>
  <c r="BA51" i="61"/>
  <c r="AS51" i="61"/>
  <c r="AK51" i="61"/>
  <c r="AC51" i="61"/>
  <c r="U51" i="61"/>
  <c r="M51" i="61"/>
  <c r="BE51" i="61"/>
  <c r="H47" i="61"/>
  <c r="K18" i="56"/>
  <c r="K37" i="56" s="1"/>
  <c r="AY18" i="56"/>
  <c r="AY37" i="56" s="1"/>
  <c r="AI18" i="56"/>
  <c r="AI37" i="56" s="1"/>
  <c r="P22" i="56"/>
  <c r="P40" i="56" s="1"/>
  <c r="R22" i="56"/>
  <c r="R40" i="56" s="1"/>
  <c r="T18" i="56"/>
  <c r="T37" i="56" s="1"/>
  <c r="L18" i="56"/>
  <c r="L37" i="56" s="1"/>
  <c r="AK18" i="56"/>
  <c r="AK37" i="56" s="1"/>
  <c r="M18" i="56"/>
  <c r="M37" i="56" s="1"/>
  <c r="AQ18" i="56"/>
  <c r="AQ37" i="56" s="1"/>
  <c r="S18" i="56"/>
  <c r="S37" i="56" s="1"/>
  <c r="AS18" i="56"/>
  <c r="AS37" i="56" s="1"/>
  <c r="U18" i="56"/>
  <c r="U37" i="56" s="1"/>
  <c r="BA18" i="56"/>
  <c r="BA37" i="56" s="1"/>
  <c r="AA18" i="56"/>
  <c r="AA37" i="56" s="1"/>
  <c r="BG18" i="56"/>
  <c r="BG37" i="56" s="1"/>
  <c r="AC18" i="56"/>
  <c r="AC37" i="56" s="1"/>
  <c r="BI18" i="56"/>
  <c r="BI37" i="56" s="1"/>
  <c r="AB18" i="56"/>
  <c r="AB37" i="56" s="1"/>
  <c r="AJ18" i="56"/>
  <c r="AJ37" i="56" s="1"/>
  <c r="AR18" i="56"/>
  <c r="AR37" i="56" s="1"/>
  <c r="AZ18" i="56"/>
  <c r="AZ37" i="56" s="1"/>
  <c r="BH18" i="56"/>
  <c r="BH37" i="56" s="1"/>
  <c r="N18" i="56"/>
  <c r="N37" i="56" s="1"/>
  <c r="V18" i="56"/>
  <c r="V37" i="56" s="1"/>
  <c r="AD18" i="56"/>
  <c r="AD37" i="56" s="1"/>
  <c r="AL18" i="56"/>
  <c r="AL37" i="56" s="1"/>
  <c r="AT18" i="56"/>
  <c r="AT37" i="56" s="1"/>
  <c r="BB18" i="56"/>
  <c r="BB37" i="56" s="1"/>
  <c r="BJ18" i="56"/>
  <c r="BJ37" i="56" s="1"/>
  <c r="O18" i="56"/>
  <c r="O37" i="56" s="1"/>
  <c r="W18" i="56"/>
  <c r="W37" i="56" s="1"/>
  <c r="AE18" i="56"/>
  <c r="AE37" i="56" s="1"/>
  <c r="AM18" i="56"/>
  <c r="AM37" i="56" s="1"/>
  <c r="AU18" i="56"/>
  <c r="AU37" i="56" s="1"/>
  <c r="BC18" i="56"/>
  <c r="BC37" i="56" s="1"/>
  <c r="BK18" i="56"/>
  <c r="BK37" i="56" s="1"/>
  <c r="H18" i="56"/>
  <c r="H37" i="56" s="1"/>
  <c r="P18" i="56"/>
  <c r="P37" i="56" s="1"/>
  <c r="X18" i="56"/>
  <c r="X37" i="56" s="1"/>
  <c r="AF18" i="56"/>
  <c r="AF37" i="56" s="1"/>
  <c r="AN18" i="56"/>
  <c r="AN37" i="56" s="1"/>
  <c r="AV18" i="56"/>
  <c r="AV37" i="56" s="1"/>
  <c r="BD18" i="56"/>
  <c r="BD37" i="56" s="1"/>
  <c r="BL18" i="56"/>
  <c r="BL37" i="56" s="1"/>
  <c r="I18" i="56"/>
  <c r="I37" i="56" s="1"/>
  <c r="Q18" i="56"/>
  <c r="Q37" i="56" s="1"/>
  <c r="Y18" i="56"/>
  <c r="Y37" i="56" s="1"/>
  <c r="AG18" i="56"/>
  <c r="AG37" i="56" s="1"/>
  <c r="AO18" i="56"/>
  <c r="AO37" i="56" s="1"/>
  <c r="AW18" i="56"/>
  <c r="AW37" i="56" s="1"/>
  <c r="BE18" i="56"/>
  <c r="BE37" i="56" s="1"/>
  <c r="BM18" i="56"/>
  <c r="BM37" i="56" s="1"/>
  <c r="J18" i="56"/>
  <c r="J37" i="56" s="1"/>
  <c r="R18" i="56"/>
  <c r="R37" i="56" s="1"/>
  <c r="Z18" i="56"/>
  <c r="Z37" i="56" s="1"/>
  <c r="AH18" i="56"/>
  <c r="AH37" i="56" s="1"/>
  <c r="AP18" i="56"/>
  <c r="AP37" i="56" s="1"/>
  <c r="AX18" i="56"/>
  <c r="AX37" i="56" s="1"/>
  <c r="BF18" i="56"/>
  <c r="BF37" i="56" s="1"/>
  <c r="J20" i="56"/>
  <c r="J39" i="56" s="1"/>
  <c r="X22" i="56"/>
  <c r="X40" i="56" s="1"/>
  <c r="R20" i="56"/>
  <c r="R39" i="56" s="1"/>
  <c r="AN22" i="56"/>
  <c r="AN40" i="56" s="1"/>
  <c r="Z20" i="56"/>
  <c r="Z39" i="56" s="1"/>
  <c r="AP22" i="56"/>
  <c r="AP40" i="56" s="1"/>
  <c r="AH20" i="56"/>
  <c r="AH39" i="56" s="1"/>
  <c r="AV22" i="56"/>
  <c r="AV40" i="56" s="1"/>
  <c r="BN20" i="56"/>
  <c r="BN39" i="56" s="1"/>
  <c r="AX22" i="56"/>
  <c r="AX40" i="56" s="1"/>
  <c r="J22" i="56"/>
  <c r="J40" i="56" s="1"/>
  <c r="BD22" i="56"/>
  <c r="BD40" i="56" s="1"/>
  <c r="AP20" i="56"/>
  <c r="AP39" i="56" s="1"/>
  <c r="Z22" i="56"/>
  <c r="Z40" i="56" s="1"/>
  <c r="BF22" i="56"/>
  <c r="BF40" i="56" s="1"/>
  <c r="AX20" i="56"/>
  <c r="AX39" i="56" s="1"/>
  <c r="AF22" i="56"/>
  <c r="AF40" i="56" s="1"/>
  <c r="BL22" i="56"/>
  <c r="BL40" i="56" s="1"/>
  <c r="BF20" i="56"/>
  <c r="BF39" i="56" s="1"/>
  <c r="AH22" i="56"/>
  <c r="AH40" i="56" s="1"/>
  <c r="BN22" i="56"/>
  <c r="BN40" i="56" s="1"/>
  <c r="K20" i="56"/>
  <c r="K39" i="56" s="1"/>
  <c r="S20" i="56"/>
  <c r="S39" i="56" s="1"/>
  <c r="AA20" i="56"/>
  <c r="AA39" i="56" s="1"/>
  <c r="AI20" i="56"/>
  <c r="AI39" i="56" s="1"/>
  <c r="AQ20" i="56"/>
  <c r="AQ39" i="56" s="1"/>
  <c r="AY20" i="56"/>
  <c r="AY39" i="56" s="1"/>
  <c r="BG20" i="56"/>
  <c r="BG39" i="56" s="1"/>
  <c r="I22" i="56"/>
  <c r="I40" i="56" s="1"/>
  <c r="Q22" i="56"/>
  <c r="Q40" i="56" s="1"/>
  <c r="Y22" i="56"/>
  <c r="Y40" i="56" s="1"/>
  <c r="AG22" i="56"/>
  <c r="AG40" i="56" s="1"/>
  <c r="AO22" i="56"/>
  <c r="AO40" i="56" s="1"/>
  <c r="AW22" i="56"/>
  <c r="AW40" i="56" s="1"/>
  <c r="BE22" i="56"/>
  <c r="BE40" i="56" s="1"/>
  <c r="BM22" i="56"/>
  <c r="BM40" i="56" s="1"/>
  <c r="L20" i="56"/>
  <c r="L39" i="56" s="1"/>
  <c r="T20" i="56"/>
  <c r="T39" i="56" s="1"/>
  <c r="AB20" i="56"/>
  <c r="AB39" i="56" s="1"/>
  <c r="AJ20" i="56"/>
  <c r="AJ39" i="56" s="1"/>
  <c r="AR20" i="56"/>
  <c r="AR39" i="56" s="1"/>
  <c r="AZ20" i="56"/>
  <c r="AZ39" i="56" s="1"/>
  <c r="BH20" i="56"/>
  <c r="BH39" i="56" s="1"/>
  <c r="M20" i="56"/>
  <c r="M39" i="56" s="1"/>
  <c r="U20" i="56"/>
  <c r="U39" i="56" s="1"/>
  <c r="AC20" i="56"/>
  <c r="AC39" i="56" s="1"/>
  <c r="AK20" i="56"/>
  <c r="AK39" i="56" s="1"/>
  <c r="AS20" i="56"/>
  <c r="AS39" i="56" s="1"/>
  <c r="BA20" i="56"/>
  <c r="BA39" i="56" s="1"/>
  <c r="BI20" i="56"/>
  <c r="BI39" i="56" s="1"/>
  <c r="K22" i="56"/>
  <c r="K40" i="56" s="1"/>
  <c r="S22" i="56"/>
  <c r="S40" i="56" s="1"/>
  <c r="AA22" i="56"/>
  <c r="AA40" i="56" s="1"/>
  <c r="AI22" i="56"/>
  <c r="AI40" i="56" s="1"/>
  <c r="AQ22" i="56"/>
  <c r="AQ40" i="56" s="1"/>
  <c r="AY22" i="56"/>
  <c r="AY40" i="56" s="1"/>
  <c r="BG22" i="56"/>
  <c r="BG40" i="56" s="1"/>
  <c r="H22" i="56"/>
  <c r="H40" i="56" s="1"/>
  <c r="N20" i="56"/>
  <c r="N39" i="56" s="1"/>
  <c r="V20" i="56"/>
  <c r="V39" i="56" s="1"/>
  <c r="AD20" i="56"/>
  <c r="AD39" i="56" s="1"/>
  <c r="AL20" i="56"/>
  <c r="AL39" i="56" s="1"/>
  <c r="AT20" i="56"/>
  <c r="AT39" i="56" s="1"/>
  <c r="BB20" i="56"/>
  <c r="BB39" i="56" s="1"/>
  <c r="BJ20" i="56"/>
  <c r="BJ39" i="56" s="1"/>
  <c r="L22" i="56"/>
  <c r="L40" i="56" s="1"/>
  <c r="T22" i="56"/>
  <c r="T40" i="56" s="1"/>
  <c r="AB22" i="56"/>
  <c r="AB40" i="56" s="1"/>
  <c r="AJ22" i="56"/>
  <c r="AJ40" i="56" s="1"/>
  <c r="AR22" i="56"/>
  <c r="AR40" i="56" s="1"/>
  <c r="AZ22" i="56"/>
  <c r="AZ40" i="56" s="1"/>
  <c r="BH22" i="56"/>
  <c r="BH40" i="56" s="1"/>
  <c r="H20" i="56"/>
  <c r="H39" i="56" s="1"/>
  <c r="O20" i="56"/>
  <c r="O39" i="56" s="1"/>
  <c r="W20" i="56"/>
  <c r="W39" i="56" s="1"/>
  <c r="AE20" i="56"/>
  <c r="AE39" i="56" s="1"/>
  <c r="AM20" i="56"/>
  <c r="AM39" i="56" s="1"/>
  <c r="AU20" i="56"/>
  <c r="AU39" i="56" s="1"/>
  <c r="BC20" i="56"/>
  <c r="BC39" i="56" s="1"/>
  <c r="BK20" i="56"/>
  <c r="BK39" i="56" s="1"/>
  <c r="M22" i="56"/>
  <c r="M40" i="56" s="1"/>
  <c r="U22" i="56"/>
  <c r="U40" i="56" s="1"/>
  <c r="AC22" i="56"/>
  <c r="AC40" i="56" s="1"/>
  <c r="AK22" i="56"/>
  <c r="AK40" i="56" s="1"/>
  <c r="AS22" i="56"/>
  <c r="AS40" i="56" s="1"/>
  <c r="BA22" i="56"/>
  <c r="BA40" i="56" s="1"/>
  <c r="BI22" i="56"/>
  <c r="BI40" i="56" s="1"/>
  <c r="P20" i="56"/>
  <c r="P39" i="56" s="1"/>
  <c r="X20" i="56"/>
  <c r="X39" i="56" s="1"/>
  <c r="AF20" i="56"/>
  <c r="AF39" i="56" s="1"/>
  <c r="AN20" i="56"/>
  <c r="AN39" i="56" s="1"/>
  <c r="AV20" i="56"/>
  <c r="AV39" i="56" s="1"/>
  <c r="BD20" i="56"/>
  <c r="BD39" i="56" s="1"/>
  <c r="BL20" i="56"/>
  <c r="BL39" i="56" s="1"/>
  <c r="N22" i="56"/>
  <c r="N40" i="56" s="1"/>
  <c r="V22" i="56"/>
  <c r="V40" i="56" s="1"/>
  <c r="AD22" i="56"/>
  <c r="AD40" i="56" s="1"/>
  <c r="AL22" i="56"/>
  <c r="AL40" i="56" s="1"/>
  <c r="AT22" i="56"/>
  <c r="AT40" i="56" s="1"/>
  <c r="BB22" i="56"/>
  <c r="BB40" i="56" s="1"/>
  <c r="BJ22" i="56"/>
  <c r="BJ40" i="56" s="1"/>
  <c r="I20" i="56"/>
  <c r="I39" i="56" s="1"/>
  <c r="Q20" i="56"/>
  <c r="Q39" i="56" s="1"/>
  <c r="Y20" i="56"/>
  <c r="Y39" i="56" s="1"/>
  <c r="AG20" i="56"/>
  <c r="AG39" i="56" s="1"/>
  <c r="AO20" i="56"/>
  <c r="AO39" i="56" s="1"/>
  <c r="AW20" i="56"/>
  <c r="AW39" i="56" s="1"/>
  <c r="BE20" i="56"/>
  <c r="BE39" i="56" s="1"/>
  <c r="O22" i="56"/>
  <c r="O40" i="56" s="1"/>
  <c r="W22" i="56"/>
  <c r="W40" i="56" s="1"/>
  <c r="AE22" i="56"/>
  <c r="AE40" i="56" s="1"/>
  <c r="AM22" i="56"/>
  <c r="AM40" i="56" s="1"/>
  <c r="AU22" i="56"/>
  <c r="AU40" i="56" s="1"/>
  <c r="BC22" i="56"/>
  <c r="BC40" i="56" s="1"/>
  <c r="AP14" i="56"/>
  <c r="AT13" i="56"/>
  <c r="BB13" i="56"/>
  <c r="L13" i="56"/>
  <c r="Q15" i="56"/>
  <c r="V13" i="56"/>
  <c r="AG15" i="56"/>
  <c r="AA13" i="56"/>
  <c r="AW15" i="56"/>
  <c r="AQ6" i="56"/>
  <c r="AI13" i="56"/>
  <c r="BM15" i="56"/>
  <c r="AR13" i="56"/>
  <c r="H15" i="56"/>
  <c r="AB13" i="56"/>
  <c r="AY13" i="56"/>
  <c r="Z14" i="56"/>
  <c r="O15" i="56"/>
  <c r="AE15" i="56"/>
  <c r="AU15" i="56"/>
  <c r="BK15" i="56"/>
  <c r="K6" i="56"/>
  <c r="K13" i="56"/>
  <c r="AD13" i="56"/>
  <c r="AZ13" i="56"/>
  <c r="AH14" i="56"/>
  <c r="P15" i="56"/>
  <c r="AF15" i="56"/>
  <c r="AV15" i="56"/>
  <c r="BL15" i="56"/>
  <c r="I7" i="56"/>
  <c r="N13" i="56"/>
  <c r="AJ13" i="56"/>
  <c r="BG13" i="56"/>
  <c r="AX14" i="56"/>
  <c r="R15" i="56"/>
  <c r="AH15" i="56"/>
  <c r="AX15" i="56"/>
  <c r="BN15" i="56"/>
  <c r="S13" i="56"/>
  <c r="AL13" i="56"/>
  <c r="BH13" i="56"/>
  <c r="BF14" i="56"/>
  <c r="W15" i="56"/>
  <c r="AM15" i="56"/>
  <c r="BC15" i="56"/>
  <c r="T13" i="56"/>
  <c r="AQ13" i="56"/>
  <c r="BJ13" i="56"/>
  <c r="BN14" i="56"/>
  <c r="X15" i="56"/>
  <c r="AN15" i="56"/>
  <c r="BD15" i="56"/>
  <c r="J14" i="56"/>
  <c r="I15" i="56"/>
  <c r="Y15" i="56"/>
  <c r="AO15" i="56"/>
  <c r="BE15" i="56"/>
  <c r="R14" i="56"/>
  <c r="J15" i="56"/>
  <c r="Z15" i="56"/>
  <c r="AP15" i="56"/>
  <c r="BF15" i="56"/>
  <c r="AD12" i="56"/>
  <c r="AF12" i="56"/>
  <c r="BD12" i="56"/>
  <c r="L14" i="56"/>
  <c r="AB14" i="56"/>
  <c r="AZ14" i="56"/>
  <c r="Y7" i="56"/>
  <c r="I12" i="56"/>
  <c r="Q12" i="56"/>
  <c r="Y12" i="56"/>
  <c r="AG12" i="56"/>
  <c r="AO12" i="56"/>
  <c r="AW12" i="56"/>
  <c r="BE12" i="56"/>
  <c r="BM12" i="56"/>
  <c r="O13" i="56"/>
  <c r="W13" i="56"/>
  <c r="AE13" i="56"/>
  <c r="AM13" i="56"/>
  <c r="AU13" i="56"/>
  <c r="BC13" i="56"/>
  <c r="BK13" i="56"/>
  <c r="M14" i="56"/>
  <c r="U14" i="56"/>
  <c r="AC14" i="56"/>
  <c r="AK14" i="56"/>
  <c r="AS14" i="56"/>
  <c r="BA14" i="56"/>
  <c r="BI14" i="56"/>
  <c r="K15" i="56"/>
  <c r="S15" i="56"/>
  <c r="AA15" i="56"/>
  <c r="AI15" i="56"/>
  <c r="AQ15" i="56"/>
  <c r="AY15" i="56"/>
  <c r="BG15" i="56"/>
  <c r="AL12" i="56"/>
  <c r="BB12" i="56"/>
  <c r="X12" i="56"/>
  <c r="AV12" i="56"/>
  <c r="BL12" i="56"/>
  <c r="T14" i="56"/>
  <c r="AR14" i="56"/>
  <c r="BH14" i="56"/>
  <c r="AG7" i="56"/>
  <c r="J12" i="56"/>
  <c r="R12" i="56"/>
  <c r="Z12" i="56"/>
  <c r="AH12" i="56"/>
  <c r="AP12" i="56"/>
  <c r="AX12" i="56"/>
  <c r="BF12" i="56"/>
  <c r="BN12" i="56"/>
  <c r="P13" i="56"/>
  <c r="X13" i="56"/>
  <c r="AF13" i="56"/>
  <c r="AN13" i="56"/>
  <c r="AV13" i="56"/>
  <c r="BD13" i="56"/>
  <c r="BL13" i="56"/>
  <c r="N14" i="56"/>
  <c r="V14" i="56"/>
  <c r="AD14" i="56"/>
  <c r="AL14" i="56"/>
  <c r="AT14" i="56"/>
  <c r="BB14" i="56"/>
  <c r="BJ14" i="56"/>
  <c r="L15" i="56"/>
  <c r="T15" i="56"/>
  <c r="AB15" i="56"/>
  <c r="AJ15" i="56"/>
  <c r="AR15" i="56"/>
  <c r="AZ15" i="56"/>
  <c r="BH15" i="56"/>
  <c r="N12" i="56"/>
  <c r="P12" i="56"/>
  <c r="AN12" i="56"/>
  <c r="AJ14" i="56"/>
  <c r="AW7" i="56"/>
  <c r="H12" i="56"/>
  <c r="K12" i="56"/>
  <c r="S12" i="56"/>
  <c r="AA12" i="56"/>
  <c r="AI12" i="56"/>
  <c r="AQ12" i="56"/>
  <c r="AY12" i="56"/>
  <c r="BG12" i="56"/>
  <c r="I13" i="56"/>
  <c r="Q13" i="56"/>
  <c r="Y13" i="56"/>
  <c r="AG13" i="56"/>
  <c r="AO13" i="56"/>
  <c r="AW13" i="56"/>
  <c r="BE13" i="56"/>
  <c r="BM13" i="56"/>
  <c r="O14" i="56"/>
  <c r="W14" i="56"/>
  <c r="AE14" i="56"/>
  <c r="AM14" i="56"/>
  <c r="AU14" i="56"/>
  <c r="BC14" i="56"/>
  <c r="BK14" i="56"/>
  <c r="M15" i="56"/>
  <c r="U15" i="56"/>
  <c r="AC15" i="56"/>
  <c r="AK15" i="56"/>
  <c r="AS15" i="56"/>
  <c r="BA15" i="56"/>
  <c r="BI15" i="56"/>
  <c r="BE7" i="56"/>
  <c r="H13" i="56"/>
  <c r="L12" i="56"/>
  <c r="T12" i="56"/>
  <c r="AB12" i="56"/>
  <c r="AJ12" i="56"/>
  <c r="AR12" i="56"/>
  <c r="AZ12" i="56"/>
  <c r="BH12" i="56"/>
  <c r="J13" i="56"/>
  <c r="R13" i="56"/>
  <c r="Z13" i="56"/>
  <c r="AH13" i="56"/>
  <c r="AP13" i="56"/>
  <c r="AX13" i="56"/>
  <c r="BF13" i="56"/>
  <c r="BN13" i="56"/>
  <c r="P14" i="56"/>
  <c r="X14" i="56"/>
  <c r="AF14" i="56"/>
  <c r="AN14" i="56"/>
  <c r="AV14" i="56"/>
  <c r="BD14" i="56"/>
  <c r="BL14" i="56"/>
  <c r="N15" i="56"/>
  <c r="V15" i="56"/>
  <c r="AD15" i="56"/>
  <c r="AL15" i="56"/>
  <c r="AT15" i="56"/>
  <c r="BB15" i="56"/>
  <c r="V12" i="56"/>
  <c r="AT12" i="56"/>
  <c r="BJ12" i="56"/>
  <c r="BM7" i="56"/>
  <c r="H14" i="56"/>
  <c r="M12" i="56"/>
  <c r="U12" i="56"/>
  <c r="AC12" i="56"/>
  <c r="AK12" i="56"/>
  <c r="AS12" i="56"/>
  <c r="BA12" i="56"/>
  <c r="BI12" i="56"/>
  <c r="I14" i="56"/>
  <c r="Q14" i="56"/>
  <c r="Y14" i="56"/>
  <c r="AG14" i="56"/>
  <c r="AO14" i="56"/>
  <c r="AW14" i="56"/>
  <c r="BE14" i="56"/>
  <c r="BM14" i="56"/>
  <c r="O12" i="56"/>
  <c r="W12" i="56"/>
  <c r="AE12" i="56"/>
  <c r="AM12" i="56"/>
  <c r="AU12" i="56"/>
  <c r="BC12" i="56"/>
  <c r="M13" i="56"/>
  <c r="U13" i="56"/>
  <c r="AC13" i="56"/>
  <c r="AK13" i="56"/>
  <c r="AS13" i="56"/>
  <c r="BA13" i="56"/>
  <c r="K14" i="56"/>
  <c r="S14" i="56"/>
  <c r="AA14" i="56"/>
  <c r="AI14" i="56"/>
  <c r="AQ14" i="56"/>
  <c r="AY14" i="56"/>
  <c r="AI6" i="56"/>
  <c r="AK6" i="56"/>
  <c r="Q7" i="56"/>
  <c r="M6" i="56"/>
  <c r="AS6" i="56"/>
  <c r="S6" i="56"/>
  <c r="AY6" i="56"/>
  <c r="AO7" i="56"/>
  <c r="U6" i="56"/>
  <c r="BA6" i="56"/>
  <c r="AA6" i="56"/>
  <c r="BG6" i="56"/>
  <c r="AC6" i="56"/>
  <c r="BI6" i="56"/>
  <c r="L6" i="56"/>
  <c r="T6" i="56"/>
  <c r="AB6" i="56"/>
  <c r="AJ6" i="56"/>
  <c r="AR6" i="56"/>
  <c r="AZ6" i="56"/>
  <c r="BH6" i="56"/>
  <c r="J7" i="56"/>
  <c r="R7" i="56"/>
  <c r="Z7" i="56"/>
  <c r="AH7" i="56"/>
  <c r="AP7" i="56"/>
  <c r="AX7" i="56"/>
  <c r="BF7" i="56"/>
  <c r="BN7" i="56"/>
  <c r="BN8" i="56" s="1"/>
  <c r="BN34" i="56" s="1"/>
  <c r="H6" i="56"/>
  <c r="N6" i="56"/>
  <c r="V6" i="56"/>
  <c r="AD6" i="56"/>
  <c r="AL6" i="56"/>
  <c r="AT6" i="56"/>
  <c r="BB6" i="56"/>
  <c r="BJ6" i="56"/>
  <c r="L7" i="56"/>
  <c r="T7" i="56"/>
  <c r="AB7" i="56"/>
  <c r="AJ7" i="56"/>
  <c r="AR7" i="56"/>
  <c r="AZ7" i="56"/>
  <c r="BH7" i="56"/>
  <c r="K7" i="56"/>
  <c r="AA7" i="56"/>
  <c r="H7" i="56"/>
  <c r="O6" i="56"/>
  <c r="W6" i="56"/>
  <c r="AE6" i="56"/>
  <c r="AM6" i="56"/>
  <c r="AU6" i="56"/>
  <c r="BC6" i="56"/>
  <c r="BK6" i="56"/>
  <c r="M7" i="56"/>
  <c r="U7" i="56"/>
  <c r="AC7" i="56"/>
  <c r="AK7" i="56"/>
  <c r="AS7" i="56"/>
  <c r="BA7" i="56"/>
  <c r="BI7" i="56"/>
  <c r="S7" i="56"/>
  <c r="AI7" i="56"/>
  <c r="BG7" i="56"/>
  <c r="P6" i="56"/>
  <c r="X6" i="56"/>
  <c r="AF6" i="56"/>
  <c r="AN6" i="56"/>
  <c r="AV6" i="56"/>
  <c r="BD6" i="56"/>
  <c r="BL6" i="56"/>
  <c r="BL8" i="56" s="1"/>
  <c r="BL34" i="56" s="1"/>
  <c r="N7" i="56"/>
  <c r="V7" i="56"/>
  <c r="AD7" i="56"/>
  <c r="AL7" i="56"/>
  <c r="AT7" i="56"/>
  <c r="BB7" i="56"/>
  <c r="BJ7" i="56"/>
  <c r="AY7" i="56"/>
  <c r="I6" i="56"/>
  <c r="Q6" i="56"/>
  <c r="Y6" i="56"/>
  <c r="AG6" i="56"/>
  <c r="AO6" i="56"/>
  <c r="AW6" i="56"/>
  <c r="BE6" i="56"/>
  <c r="BM6" i="56"/>
  <c r="O7" i="56"/>
  <c r="W7" i="56"/>
  <c r="AE7" i="56"/>
  <c r="AM7" i="56"/>
  <c r="AU7" i="56"/>
  <c r="BC7" i="56"/>
  <c r="BK7" i="56"/>
  <c r="AQ7" i="56"/>
  <c r="J6" i="56"/>
  <c r="R6" i="56"/>
  <c r="Z6" i="56"/>
  <c r="AH6" i="56"/>
  <c r="AP6" i="56"/>
  <c r="AX6" i="56"/>
  <c r="BF6" i="56"/>
  <c r="P7" i="56"/>
  <c r="X7" i="56"/>
  <c r="AF7" i="56"/>
  <c r="AN7" i="56"/>
  <c r="AV7" i="56"/>
  <c r="BD7" i="56"/>
  <c r="BE8" i="56" l="1"/>
  <c r="BE34" i="56" s="1"/>
  <c r="AG8" i="56"/>
  <c r="AG34" i="56" s="1"/>
  <c r="BG8" i="56"/>
  <c r="BG34" i="56" s="1"/>
  <c r="AQ8" i="56"/>
  <c r="AQ34" i="56" s="1"/>
  <c r="Q8" i="56"/>
  <c r="Q34" i="56" s="1"/>
  <c r="BM8" i="56"/>
  <c r="BM34" i="56" s="1"/>
  <c r="AW8" i="56"/>
  <c r="AW34" i="56" s="1"/>
  <c r="K8" i="56"/>
  <c r="K34" i="56" s="1"/>
  <c r="BI8" i="56"/>
  <c r="BI34" i="56" s="1"/>
  <c r="Y8" i="56"/>
  <c r="Y34" i="56" s="1"/>
  <c r="I8" i="56"/>
  <c r="I34" i="56" s="1"/>
  <c r="U8" i="56"/>
  <c r="U34" i="56" s="1"/>
  <c r="AI8" i="56"/>
  <c r="AI34" i="56" s="1"/>
  <c r="AH8" i="56"/>
  <c r="AH34" i="56" s="1"/>
  <c r="AX8" i="56"/>
  <c r="AX34" i="56" s="1"/>
  <c r="M8" i="56"/>
  <c r="M34" i="56" s="1"/>
  <c r="AP8" i="56"/>
  <c r="AP34" i="56" s="1"/>
  <c r="AS8" i="56"/>
  <c r="AS34" i="56" s="1"/>
  <c r="AO8" i="56"/>
  <c r="AO34" i="56" s="1"/>
  <c r="BJ8" i="56"/>
  <c r="BJ34" i="56" s="1"/>
  <c r="AC8" i="56"/>
  <c r="AC34" i="56" s="1"/>
  <c r="AK8" i="56"/>
  <c r="AK34" i="56" s="1"/>
  <c r="Z8" i="56"/>
  <c r="Z34" i="56" s="1"/>
  <c r="AA8" i="56"/>
  <c r="AA34" i="56" s="1"/>
  <c r="BA8" i="56"/>
  <c r="BA34" i="56" s="1"/>
  <c r="AM8" i="56"/>
  <c r="AM34" i="56" s="1"/>
  <c r="AE8" i="56"/>
  <c r="AE34" i="56" s="1"/>
  <c r="AT8" i="56"/>
  <c r="AT34" i="56" s="1"/>
  <c r="BB8" i="56"/>
  <c r="BB34" i="56" s="1"/>
  <c r="W8" i="56"/>
  <c r="W34" i="56" s="1"/>
  <c r="AL8" i="56"/>
  <c r="AL34" i="56" s="1"/>
  <c r="AY8" i="56"/>
  <c r="AY34" i="56" s="1"/>
  <c r="R8" i="56"/>
  <c r="R34" i="56" s="1"/>
  <c r="BF8" i="56"/>
  <c r="BF34" i="56" s="1"/>
  <c r="S8" i="56"/>
  <c r="S34" i="56" s="1"/>
  <c r="BD8" i="56"/>
  <c r="BD34" i="56" s="1"/>
  <c r="O8" i="56"/>
  <c r="O34" i="56" s="1"/>
  <c r="AR8" i="56"/>
  <c r="AR34" i="56" s="1"/>
  <c r="AV8" i="56"/>
  <c r="AV34" i="56" s="1"/>
  <c r="AD8" i="56"/>
  <c r="AD34" i="56" s="1"/>
  <c r="AJ8" i="56"/>
  <c r="AJ34" i="56" s="1"/>
  <c r="AN8" i="56"/>
  <c r="AN34" i="56" s="1"/>
  <c r="BK8" i="56"/>
  <c r="BK34" i="56" s="1"/>
  <c r="V8" i="56"/>
  <c r="V34" i="56" s="1"/>
  <c r="AB8" i="56"/>
  <c r="AB34" i="56" s="1"/>
  <c r="P8" i="56"/>
  <c r="P34" i="56" s="1"/>
  <c r="BH8" i="56"/>
  <c r="BH34" i="56" s="1"/>
  <c r="AZ8" i="56"/>
  <c r="AZ34" i="56" s="1"/>
  <c r="AF8" i="56"/>
  <c r="AF34" i="56" s="1"/>
  <c r="BC8" i="56"/>
  <c r="BC34" i="56" s="1"/>
  <c r="N8" i="56"/>
  <c r="N34" i="56" s="1"/>
  <c r="T8" i="56"/>
  <c r="T34" i="56" s="1"/>
  <c r="J8" i="56"/>
  <c r="J34" i="56" s="1"/>
  <c r="X8" i="56"/>
  <c r="X34" i="56" s="1"/>
  <c r="AU8" i="56"/>
  <c r="AU34" i="56" s="1"/>
  <c r="H8" i="56"/>
  <c r="L8" i="56"/>
  <c r="L34" i="56" s="1"/>
  <c r="AU48" i="43" l="1"/>
  <c r="AM48" i="43"/>
  <c r="AE48" i="43"/>
  <c r="W48" i="43"/>
  <c r="O48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BF42" i="43"/>
  <c r="BF48" i="43" s="1"/>
  <c r="BE42" i="43"/>
  <c r="BE48" i="43" s="1"/>
  <c r="BD42" i="43"/>
  <c r="BD48" i="43" s="1"/>
  <c r="BC42" i="43"/>
  <c r="BC48" i="43" s="1"/>
  <c r="BB42" i="43"/>
  <c r="BB48" i="43" s="1"/>
  <c r="BA42" i="43"/>
  <c r="BA48" i="43" s="1"/>
  <c r="AZ42" i="43"/>
  <c r="AZ48" i="43" s="1"/>
  <c r="AY42" i="43"/>
  <c r="AY48" i="43" s="1"/>
  <c r="AX42" i="43"/>
  <c r="AX48" i="43" s="1"/>
  <c r="AW42" i="43"/>
  <c r="AW48" i="43" s="1"/>
  <c r="AV42" i="43"/>
  <c r="AV48" i="43" s="1"/>
  <c r="AU42" i="43"/>
  <c r="AT42" i="43"/>
  <c r="AT48" i="43" s="1"/>
  <c r="AS42" i="43"/>
  <c r="AS48" i="43" s="1"/>
  <c r="AR42" i="43"/>
  <c r="AR48" i="43" s="1"/>
  <c r="AQ42" i="43"/>
  <c r="AQ48" i="43" s="1"/>
  <c r="AP42" i="43"/>
  <c r="AP48" i="43" s="1"/>
  <c r="AO42" i="43"/>
  <c r="AO48" i="43" s="1"/>
  <c r="AN42" i="43"/>
  <c r="AN48" i="43" s="1"/>
  <c r="AM42" i="43"/>
  <c r="AL42" i="43"/>
  <c r="AL48" i="43" s="1"/>
  <c r="AK42" i="43"/>
  <c r="AK48" i="43" s="1"/>
  <c r="AJ42" i="43"/>
  <c r="AJ48" i="43" s="1"/>
  <c r="AI42" i="43"/>
  <c r="AI48" i="43" s="1"/>
  <c r="AH42" i="43"/>
  <c r="AH48" i="43" s="1"/>
  <c r="AG42" i="43"/>
  <c r="AG48" i="43" s="1"/>
  <c r="AF42" i="43"/>
  <c r="AF48" i="43" s="1"/>
  <c r="AE42" i="43"/>
  <c r="AD42" i="43"/>
  <c r="AD48" i="43" s="1"/>
  <c r="AC42" i="43"/>
  <c r="AC48" i="43" s="1"/>
  <c r="AB42" i="43"/>
  <c r="AB48" i="43" s="1"/>
  <c r="AA42" i="43"/>
  <c r="AA48" i="43" s="1"/>
  <c r="Z42" i="43"/>
  <c r="Z48" i="43" s="1"/>
  <c r="Y42" i="43"/>
  <c r="Y48" i="43" s="1"/>
  <c r="X42" i="43"/>
  <c r="X48" i="43" s="1"/>
  <c r="W42" i="43"/>
  <c r="V42" i="43"/>
  <c r="V48" i="43" s="1"/>
  <c r="U42" i="43"/>
  <c r="U48" i="43" s="1"/>
  <c r="T42" i="43"/>
  <c r="T48" i="43" s="1"/>
  <c r="S42" i="43"/>
  <c r="S48" i="43" s="1"/>
  <c r="R42" i="43"/>
  <c r="R48" i="43" s="1"/>
  <c r="Q42" i="43"/>
  <c r="Q48" i="43" s="1"/>
  <c r="P42" i="43"/>
  <c r="P48" i="43" s="1"/>
  <c r="O42" i="43"/>
  <c r="N42" i="43"/>
  <c r="N48" i="43" s="1"/>
  <c r="M42" i="43"/>
  <c r="M48" i="43" s="1"/>
  <c r="L42" i="43"/>
  <c r="L48" i="43" s="1"/>
  <c r="K42" i="43"/>
  <c r="K48" i="43" s="1"/>
  <c r="J42" i="43"/>
  <c r="J48" i="43" s="1"/>
  <c r="I43" i="43"/>
  <c r="I42" i="43"/>
  <c r="I48" i="43" s="1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6" i="43"/>
  <c r="I45" i="43"/>
  <c r="X44" i="45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AP91" i="53"/>
  <c r="AO91" i="53"/>
  <c r="AN91" i="53"/>
  <c r="AM91" i="53"/>
  <c r="AL91" i="53"/>
  <c r="AK91" i="53"/>
  <c r="AJ91" i="53"/>
  <c r="AI91" i="53"/>
  <c r="AH91" i="53"/>
  <c r="AG91" i="53"/>
  <c r="AF91" i="53"/>
  <c r="AE91" i="53"/>
  <c r="AD91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B91" i="53"/>
  <c r="AP90" i="53"/>
  <c r="AO90" i="53"/>
  <c r="AN90" i="53"/>
  <c r="AM90" i="53"/>
  <c r="AL90" i="53"/>
  <c r="AK90" i="53"/>
  <c r="AJ90" i="53"/>
  <c r="AI90" i="53"/>
  <c r="AH90" i="53"/>
  <c r="AG90" i="53"/>
  <c r="AF90" i="53"/>
  <c r="AE90" i="53"/>
  <c r="AD90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B90" i="53"/>
  <c r="AP89" i="53"/>
  <c r="AO89" i="53"/>
  <c r="AN89" i="53"/>
  <c r="AM89" i="53"/>
  <c r="AL89" i="53"/>
  <c r="AK89" i="53"/>
  <c r="AJ89" i="53"/>
  <c r="AI89" i="53"/>
  <c r="AH89" i="53"/>
  <c r="AG89" i="53"/>
  <c r="AF89" i="53"/>
  <c r="AE89" i="53"/>
  <c r="AD89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B89" i="53"/>
  <c r="AP88" i="53"/>
  <c r="AO88" i="53"/>
  <c r="AN88" i="53"/>
  <c r="AM88" i="53"/>
  <c r="AL88" i="53"/>
  <c r="AK88" i="53"/>
  <c r="AJ88" i="53"/>
  <c r="AI88" i="53"/>
  <c r="AH88" i="53"/>
  <c r="AG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B88" i="53"/>
  <c r="AP87" i="53"/>
  <c r="AO87" i="53"/>
  <c r="AN87" i="53"/>
  <c r="AM87" i="53"/>
  <c r="AL87" i="53"/>
  <c r="AK87" i="53"/>
  <c r="AJ87" i="53"/>
  <c r="AI87" i="53"/>
  <c r="AH87" i="53"/>
  <c r="AG87" i="53"/>
  <c r="AF87" i="53"/>
  <c r="AE87" i="53"/>
  <c r="AD87" i="53"/>
  <c r="AC87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B87" i="53"/>
  <c r="AP86" i="53"/>
  <c r="AO86" i="53"/>
  <c r="AN86" i="53"/>
  <c r="AM86" i="53"/>
  <c r="AL86" i="53"/>
  <c r="AK86" i="53"/>
  <c r="AJ86" i="53"/>
  <c r="AI86" i="53"/>
  <c r="AH86" i="53"/>
  <c r="AG86" i="53"/>
  <c r="AF86" i="53"/>
  <c r="AE86" i="53"/>
  <c r="AD86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AP85" i="53"/>
  <c r="AO85" i="53"/>
  <c r="AN85" i="53"/>
  <c r="AM85" i="53"/>
  <c r="AL85" i="53"/>
  <c r="AK85" i="53"/>
  <c r="AJ85" i="53"/>
  <c r="AI85" i="53"/>
  <c r="AH85" i="53"/>
  <c r="AG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B85" i="53"/>
  <c r="AP84" i="53"/>
  <c r="AO84" i="53"/>
  <c r="AN84" i="53"/>
  <c r="AM84" i="53"/>
  <c r="AL84" i="53"/>
  <c r="AK84" i="53"/>
  <c r="AJ84" i="53"/>
  <c r="AI84" i="53"/>
  <c r="AH84" i="53"/>
  <c r="AG84" i="53"/>
  <c r="AF84" i="53"/>
  <c r="AE84" i="53"/>
  <c r="AD84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AP83" i="53"/>
  <c r="AO83" i="53"/>
  <c r="AN83" i="53"/>
  <c r="AM83" i="53"/>
  <c r="AL83" i="53"/>
  <c r="AK83" i="53"/>
  <c r="AJ83" i="53"/>
  <c r="AI83" i="53"/>
  <c r="AH83" i="53"/>
  <c r="AG83" i="53"/>
  <c r="AF83" i="53"/>
  <c r="AE83" i="53"/>
  <c r="AD83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B83" i="53"/>
  <c r="AP82" i="53"/>
  <c r="AO82" i="53"/>
  <c r="AN82" i="53"/>
  <c r="AM82" i="53"/>
  <c r="AL82" i="53"/>
  <c r="AK82" i="53"/>
  <c r="AJ82" i="53"/>
  <c r="AI82" i="53"/>
  <c r="AH82" i="53"/>
  <c r="AG82" i="53"/>
  <c r="AF82" i="53"/>
  <c r="AE82" i="53"/>
  <c r="AD82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B82" i="53"/>
  <c r="AP81" i="53"/>
  <c r="AO81" i="53"/>
  <c r="AN81" i="53"/>
  <c r="AM81" i="53"/>
  <c r="AL81" i="53"/>
  <c r="AK81" i="53"/>
  <c r="AJ81" i="53"/>
  <c r="AI81" i="53"/>
  <c r="AH81" i="53"/>
  <c r="AG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B81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B80" i="53"/>
  <c r="AP79" i="53"/>
  <c r="AO79" i="53"/>
  <c r="AN79" i="53"/>
  <c r="AM79" i="53"/>
  <c r="AL79" i="53"/>
  <c r="AK79" i="53"/>
  <c r="AJ79" i="53"/>
  <c r="AI79" i="53"/>
  <c r="AH79" i="53"/>
  <c r="AG79" i="53"/>
  <c r="AF79" i="53"/>
  <c r="AE79" i="53"/>
  <c r="AD79" i="53"/>
  <c r="AC79" i="53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B79" i="53"/>
  <c r="AP78" i="53"/>
  <c r="AO78" i="53"/>
  <c r="AN78" i="53"/>
  <c r="AM78" i="53"/>
  <c r="AL78" i="53"/>
  <c r="AK78" i="53"/>
  <c r="AJ78" i="53"/>
  <c r="AI78" i="53"/>
  <c r="AH78" i="53"/>
  <c r="AG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B78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B77" i="53"/>
  <c r="AP76" i="53"/>
  <c r="AO76" i="53"/>
  <c r="AN76" i="53"/>
  <c r="AM76" i="53"/>
  <c r="AL76" i="53"/>
  <c r="AK76" i="53"/>
  <c r="AJ76" i="53"/>
  <c r="AI76" i="53"/>
  <c r="AH76" i="53"/>
  <c r="AG76" i="53"/>
  <c r="AF76" i="53"/>
  <c r="AE76" i="53"/>
  <c r="AD76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B76" i="53"/>
  <c r="AP75" i="53"/>
  <c r="AO75" i="53"/>
  <c r="AN75" i="53"/>
  <c r="AM75" i="53"/>
  <c r="AL75" i="53"/>
  <c r="AK75" i="53"/>
  <c r="AJ75" i="53"/>
  <c r="AI75" i="53"/>
  <c r="AH75" i="53"/>
  <c r="AG75" i="53"/>
  <c r="AF75" i="53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B75" i="53"/>
  <c r="AP74" i="53"/>
  <c r="AO74" i="53"/>
  <c r="AN74" i="53"/>
  <c r="AM74" i="53"/>
  <c r="AL74" i="53"/>
  <c r="AK74" i="53"/>
  <c r="AJ74" i="53"/>
  <c r="AI74" i="53"/>
  <c r="AH74" i="53"/>
  <c r="AG74" i="53"/>
  <c r="AF74" i="53"/>
  <c r="AE74" i="53"/>
  <c r="AD74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B74" i="53"/>
  <c r="AP73" i="53"/>
  <c r="AO73" i="53"/>
  <c r="AN73" i="53"/>
  <c r="AM73" i="53"/>
  <c r="AL73" i="53"/>
  <c r="AK73" i="53"/>
  <c r="AJ73" i="53"/>
  <c r="AI73" i="53"/>
  <c r="AH73" i="53"/>
  <c r="AG73" i="53"/>
  <c r="AF73" i="53"/>
  <c r="AE73" i="53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B73" i="53"/>
  <c r="AP72" i="53"/>
  <c r="AO72" i="53"/>
  <c r="AN72" i="53"/>
  <c r="AM72" i="53"/>
  <c r="AL72" i="53"/>
  <c r="AK72" i="53"/>
  <c r="AJ72" i="53"/>
  <c r="AI72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B72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B71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AP69" i="53"/>
  <c r="AO69" i="53"/>
  <c r="AN69" i="53"/>
  <c r="AM69" i="53"/>
  <c r="AL69" i="53"/>
  <c r="AK69" i="53"/>
  <c r="AJ69" i="53"/>
  <c r="AI69" i="53"/>
  <c r="AH69" i="53"/>
  <c r="AG69" i="53"/>
  <c r="AF69" i="53"/>
  <c r="AE69" i="53"/>
  <c r="AD69" i="53"/>
  <c r="AC69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B69" i="53"/>
  <c r="AP68" i="53"/>
  <c r="AO68" i="53"/>
  <c r="AN68" i="53"/>
  <c r="AM68" i="53"/>
  <c r="AL68" i="53"/>
  <c r="AK68" i="53"/>
  <c r="AJ68" i="53"/>
  <c r="AI68" i="53"/>
  <c r="AH68" i="53"/>
  <c r="AG68" i="53"/>
  <c r="AF68" i="53"/>
  <c r="AE68" i="53"/>
  <c r="AD68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B68" i="53"/>
  <c r="AP67" i="53"/>
  <c r="AO67" i="53"/>
  <c r="AN67" i="53"/>
  <c r="AM67" i="53"/>
  <c r="AL67" i="53"/>
  <c r="AK67" i="53"/>
  <c r="AJ67" i="53"/>
  <c r="AI67" i="53"/>
  <c r="AH67" i="53"/>
  <c r="AG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B67" i="53"/>
  <c r="AP66" i="53"/>
  <c r="AO66" i="53"/>
  <c r="AN66" i="53"/>
  <c r="AM66" i="53"/>
  <c r="AL66" i="53"/>
  <c r="AK66" i="53"/>
  <c r="AJ66" i="53"/>
  <c r="AI66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B66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B65" i="53"/>
  <c r="AP64" i="53"/>
  <c r="AO64" i="53"/>
  <c r="AN64" i="53"/>
  <c r="AM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B64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B62" i="53"/>
  <c r="AP61" i="53"/>
  <c r="AO61" i="53"/>
  <c r="AN61" i="53"/>
  <c r="AM61" i="53"/>
  <c r="AL61" i="53"/>
  <c r="AK61" i="53"/>
  <c r="AJ61" i="53"/>
  <c r="AI61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AP60" i="53"/>
  <c r="AO60" i="53"/>
  <c r="AN60" i="53"/>
  <c r="AM60" i="53"/>
  <c r="AL60" i="53"/>
  <c r="AK60" i="53"/>
  <c r="AJ60" i="53"/>
  <c r="AI60" i="53"/>
  <c r="AH60" i="53"/>
  <c r="AG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B60" i="53"/>
  <c r="AP59" i="53"/>
  <c r="AO59" i="53"/>
  <c r="AN59" i="53"/>
  <c r="AM59" i="53"/>
  <c r="AL59" i="53"/>
  <c r="AK59" i="53"/>
  <c r="AJ59" i="53"/>
  <c r="AI59" i="53"/>
  <c r="AH59" i="53"/>
  <c r="AG59" i="53"/>
  <c r="AF59" i="53"/>
  <c r="AE59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B59" i="53"/>
  <c r="AP58" i="53"/>
  <c r="AO58" i="53"/>
  <c r="AN58" i="53"/>
  <c r="AM58" i="53"/>
  <c r="AL58" i="53"/>
  <c r="AK58" i="53"/>
  <c r="AJ58" i="53"/>
  <c r="AI58" i="53"/>
  <c r="AH58" i="53"/>
  <c r="AG58" i="53"/>
  <c r="AF58" i="53"/>
  <c r="AE58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B57" i="53"/>
  <c r="AP56" i="53"/>
  <c r="AO56" i="53"/>
  <c r="AN56" i="53"/>
  <c r="AM56" i="53"/>
  <c r="AL56" i="53"/>
  <c r="AK56" i="53"/>
  <c r="AJ56" i="53"/>
  <c r="AI56" i="53"/>
  <c r="AH56" i="53"/>
  <c r="AG56" i="53"/>
  <c r="AF56" i="53"/>
  <c r="AE56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P55" i="53"/>
  <c r="AO55" i="53"/>
  <c r="AN55" i="53"/>
  <c r="AM55" i="53"/>
  <c r="AL55" i="53"/>
  <c r="AK55" i="53"/>
  <c r="AJ55" i="53"/>
  <c r="AI55" i="53"/>
  <c r="AH55" i="53"/>
  <c r="AG55" i="53"/>
  <c r="AF55" i="53"/>
  <c r="AE55" i="53"/>
  <c r="AD55" i="53"/>
  <c r="AC55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B55" i="53"/>
  <c r="AP54" i="53"/>
  <c r="AO54" i="53"/>
  <c r="AN54" i="53"/>
  <c r="AM54" i="53"/>
  <c r="AL54" i="53"/>
  <c r="AK54" i="53"/>
  <c r="AJ54" i="53"/>
  <c r="AI54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P53" i="53"/>
  <c r="AP6" i="29" s="1"/>
  <c r="AO53" i="53"/>
  <c r="AO6" i="29" s="1"/>
  <c r="AN53" i="53"/>
  <c r="AN6" i="29" s="1"/>
  <c r="AM53" i="53"/>
  <c r="AM6" i="29" s="1"/>
  <c r="AL53" i="53"/>
  <c r="AL6" i="29" s="1"/>
  <c r="AK53" i="53"/>
  <c r="AK6" i="29" s="1"/>
  <c r="AJ53" i="53"/>
  <c r="AJ6" i="29" s="1"/>
  <c r="AI53" i="53"/>
  <c r="AJ8" i="29" s="1"/>
  <c r="AH53" i="53"/>
  <c r="AI8" i="29" s="1"/>
  <c r="AG53" i="53"/>
  <c r="AH8" i="29" s="1"/>
  <c r="AF53" i="53"/>
  <c r="AG8" i="29" s="1"/>
  <c r="AE53" i="53"/>
  <c r="AE6" i="29" s="1"/>
  <c r="AD53" i="53"/>
  <c r="AD6" i="29" s="1"/>
  <c r="AC53" i="53"/>
  <c r="AC6" i="29" s="1"/>
  <c r="AB53" i="53"/>
  <c r="AB6" i="29" s="1"/>
  <c r="AA53" i="53"/>
  <c r="AB8" i="29" s="1"/>
  <c r="Z53" i="53"/>
  <c r="AA8" i="29" s="1"/>
  <c r="Y53" i="53"/>
  <c r="Z8" i="29" s="1"/>
  <c r="X53" i="53"/>
  <c r="Y8" i="29" s="1"/>
  <c r="W53" i="53"/>
  <c r="W6" i="29" s="1"/>
  <c r="V53" i="53"/>
  <c r="V6" i="29" s="1"/>
  <c r="U53" i="53"/>
  <c r="U6" i="29" s="1"/>
  <c r="T53" i="53"/>
  <c r="T6" i="29" s="1"/>
  <c r="S53" i="53"/>
  <c r="T8" i="29" s="1"/>
  <c r="R53" i="53"/>
  <c r="S8" i="29" s="1"/>
  <c r="Q53" i="53"/>
  <c r="R8" i="29" s="1"/>
  <c r="P53" i="53"/>
  <c r="Q8" i="29" s="1"/>
  <c r="O53" i="53"/>
  <c r="O6" i="29" s="1"/>
  <c r="N53" i="53"/>
  <c r="N6" i="29" s="1"/>
  <c r="M53" i="53"/>
  <c r="M6" i="29" s="1"/>
  <c r="L53" i="53"/>
  <c r="L6" i="29" s="1"/>
  <c r="K53" i="53"/>
  <c r="L8" i="29" s="1"/>
  <c r="J53" i="53"/>
  <c r="K8" i="29" s="1"/>
  <c r="I53" i="53"/>
  <c r="J8" i="29" s="1"/>
  <c r="H53" i="53"/>
  <c r="I8" i="29" s="1"/>
  <c r="G53" i="53"/>
  <c r="G6" i="29" s="1"/>
  <c r="F53" i="53"/>
  <c r="F6" i="29" s="1"/>
  <c r="E53" i="53"/>
  <c r="E6" i="29" s="1"/>
  <c r="D53" i="53"/>
  <c r="D6" i="29" s="1"/>
  <c r="C53" i="53"/>
  <c r="D8" i="29" s="1"/>
  <c r="B53" i="53"/>
  <c r="C8" i="29" s="1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P51" i="53"/>
  <c r="AO51" i="53"/>
  <c r="AN51" i="53"/>
  <c r="AM51" i="53"/>
  <c r="AL51" i="53"/>
  <c r="AK51" i="53"/>
  <c r="AJ51" i="53"/>
  <c r="AI51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B51" i="53"/>
  <c r="AP50" i="53"/>
  <c r="AO50" i="53"/>
  <c r="AN50" i="53"/>
  <c r="AM50" i="53"/>
  <c r="AL50" i="53"/>
  <c r="AK50" i="53"/>
  <c r="AJ50" i="53"/>
  <c r="AI50" i="53"/>
  <c r="AH50" i="53"/>
  <c r="AG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B49" i="53"/>
  <c r="AP48" i="53"/>
  <c r="AO48" i="53"/>
  <c r="AN48" i="53"/>
  <c r="AM48" i="53"/>
  <c r="AL48" i="53"/>
  <c r="AK48" i="53"/>
  <c r="AJ48" i="53"/>
  <c r="AI48" i="53"/>
  <c r="AH48" i="53"/>
  <c r="AG48" i="53"/>
  <c r="AF48" i="53"/>
  <c r="AE48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P47" i="53"/>
  <c r="AO47" i="53"/>
  <c r="AN47" i="53"/>
  <c r="AM47" i="53"/>
  <c r="AL47" i="53"/>
  <c r="AK47" i="53"/>
  <c r="AJ47" i="53"/>
  <c r="AI47" i="53"/>
  <c r="AH47" i="53"/>
  <c r="AG47" i="53"/>
  <c r="AF47" i="53"/>
  <c r="AE47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P46" i="53"/>
  <c r="AO46" i="53"/>
  <c r="AN46" i="53"/>
  <c r="AM46" i="53"/>
  <c r="AL46" i="53"/>
  <c r="AK46" i="53"/>
  <c r="AJ46" i="53"/>
  <c r="AI46" i="53"/>
  <c r="AH46" i="53"/>
  <c r="AG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P45" i="53"/>
  <c r="AO45" i="53"/>
  <c r="AN45" i="53"/>
  <c r="AM45" i="53"/>
  <c r="AL45" i="53"/>
  <c r="AK45" i="53"/>
  <c r="AJ45" i="53"/>
  <c r="AI45" i="53"/>
  <c r="AH45" i="53"/>
  <c r="AG45" i="53"/>
  <c r="AF45" i="53"/>
  <c r="AE45" i="53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B45" i="53"/>
  <c r="AP44" i="53"/>
  <c r="AO44" i="53"/>
  <c r="AN44" i="53"/>
  <c r="AM44" i="53"/>
  <c r="AL44" i="53"/>
  <c r="AK44" i="53"/>
  <c r="AJ44" i="53"/>
  <c r="AI44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P43" i="53"/>
  <c r="AO43" i="53"/>
  <c r="AN43" i="53"/>
  <c r="AM43" i="53"/>
  <c r="AL43" i="53"/>
  <c r="AK43" i="53"/>
  <c r="AJ43" i="53"/>
  <c r="AI43" i="53"/>
  <c r="AH43" i="53"/>
  <c r="AG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P42" i="53"/>
  <c r="AO42" i="53"/>
  <c r="AN42" i="53"/>
  <c r="AM42" i="53"/>
  <c r="AL42" i="53"/>
  <c r="AK42" i="53"/>
  <c r="AJ42" i="53"/>
  <c r="AI42" i="53"/>
  <c r="AH42" i="53"/>
  <c r="AG42" i="53"/>
  <c r="AF42" i="53"/>
  <c r="AE42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AP40" i="53"/>
  <c r="AO40" i="53"/>
  <c r="AN40" i="53"/>
  <c r="AM40" i="53"/>
  <c r="AL40" i="53"/>
  <c r="AK40" i="53"/>
  <c r="AJ40" i="53"/>
  <c r="AI40" i="53"/>
  <c r="AH40" i="53"/>
  <c r="AG40" i="53"/>
  <c r="AF40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P39" i="53"/>
  <c r="AO39" i="53"/>
  <c r="AN39" i="53"/>
  <c r="AM39" i="53"/>
  <c r="AL39" i="53"/>
  <c r="AK39" i="53"/>
  <c r="AJ39" i="53"/>
  <c r="AI39" i="53"/>
  <c r="AH39" i="53"/>
  <c r="AG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P38" i="53"/>
  <c r="AO38" i="53"/>
  <c r="AN38" i="53"/>
  <c r="AM38" i="53"/>
  <c r="AL38" i="53"/>
  <c r="AK38" i="53"/>
  <c r="AJ38" i="53"/>
  <c r="AI38" i="53"/>
  <c r="AH38" i="53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P37" i="53"/>
  <c r="AO37" i="53"/>
  <c r="AN37" i="53"/>
  <c r="AM37" i="53"/>
  <c r="AL37" i="53"/>
  <c r="AK37" i="53"/>
  <c r="AJ37" i="53"/>
  <c r="AI37" i="53"/>
  <c r="AH37" i="53"/>
  <c r="AG37" i="53"/>
  <c r="AF37" i="53"/>
  <c r="AE37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P36" i="53"/>
  <c r="AO36" i="53"/>
  <c r="AN36" i="53"/>
  <c r="AM36" i="53"/>
  <c r="AL36" i="53"/>
  <c r="AK36" i="53"/>
  <c r="AJ36" i="53"/>
  <c r="AI36" i="53"/>
  <c r="AH36" i="53"/>
  <c r="AG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P35" i="53"/>
  <c r="AO35" i="53"/>
  <c r="AN35" i="53"/>
  <c r="AM35" i="53"/>
  <c r="AL35" i="53"/>
  <c r="AK35" i="53"/>
  <c r="AJ35" i="53"/>
  <c r="AI35" i="53"/>
  <c r="AH35" i="53"/>
  <c r="AG35" i="53"/>
  <c r="AF35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P34" i="53"/>
  <c r="AO34" i="53"/>
  <c r="AN34" i="53"/>
  <c r="AM34" i="53"/>
  <c r="AL34" i="53"/>
  <c r="AK34" i="53"/>
  <c r="AJ34" i="53"/>
  <c r="AI34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B34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AP19" i="53"/>
  <c r="AP4" i="29" s="1"/>
  <c r="AO19" i="53"/>
  <c r="AO4" i="29" s="1"/>
  <c r="AN19" i="53"/>
  <c r="AN4" i="29" s="1"/>
  <c r="AM19" i="53"/>
  <c r="AM4" i="29" s="1"/>
  <c r="AL19" i="53"/>
  <c r="AL4" i="29" s="1"/>
  <c r="AK19" i="53"/>
  <c r="AK4" i="29" s="1"/>
  <c r="AJ19" i="53"/>
  <c r="AJ4" i="29" s="1"/>
  <c r="AI19" i="53"/>
  <c r="AI4" i="29" s="1"/>
  <c r="AH19" i="53"/>
  <c r="AH4" i="29" s="1"/>
  <c r="AG19" i="53"/>
  <c r="AG4" i="29" s="1"/>
  <c r="AF19" i="53"/>
  <c r="AF4" i="29" s="1"/>
  <c r="AE19" i="53"/>
  <c r="AE4" i="29" s="1"/>
  <c r="AD19" i="53"/>
  <c r="AD4" i="29" s="1"/>
  <c r="AC19" i="53"/>
  <c r="AC4" i="29" s="1"/>
  <c r="AB19" i="53"/>
  <c r="AB4" i="29" s="1"/>
  <c r="AA19" i="53"/>
  <c r="AA4" i="29" s="1"/>
  <c r="Z19" i="53"/>
  <c r="Z4" i="29" s="1"/>
  <c r="Y19" i="53"/>
  <c r="Y4" i="29" s="1"/>
  <c r="X19" i="53"/>
  <c r="X4" i="29" s="1"/>
  <c r="W19" i="53"/>
  <c r="W4" i="29" s="1"/>
  <c r="V19" i="53"/>
  <c r="V4" i="29" s="1"/>
  <c r="U19" i="53"/>
  <c r="U4" i="29" s="1"/>
  <c r="T19" i="53"/>
  <c r="T4" i="29" s="1"/>
  <c r="S19" i="53"/>
  <c r="S4" i="29" s="1"/>
  <c r="R19" i="53"/>
  <c r="R4" i="29" s="1"/>
  <c r="Q19" i="53"/>
  <c r="Q4" i="29" s="1"/>
  <c r="P19" i="53"/>
  <c r="P4" i="29" s="1"/>
  <c r="O19" i="53"/>
  <c r="O4" i="29" s="1"/>
  <c r="N19" i="53"/>
  <c r="N4" i="29" s="1"/>
  <c r="M19" i="53"/>
  <c r="M4" i="29" s="1"/>
  <c r="L19" i="53"/>
  <c r="L4" i="29" s="1"/>
  <c r="K19" i="53"/>
  <c r="K4" i="29" s="1"/>
  <c r="J19" i="53"/>
  <c r="J4" i="29" s="1"/>
  <c r="I19" i="53"/>
  <c r="I4" i="29" s="1"/>
  <c r="H19" i="53"/>
  <c r="H4" i="29" s="1"/>
  <c r="G19" i="53"/>
  <c r="G4" i="29" s="1"/>
  <c r="F19" i="53"/>
  <c r="F4" i="29" s="1"/>
  <c r="E19" i="53"/>
  <c r="E4" i="29" s="1"/>
  <c r="D19" i="53"/>
  <c r="D4" i="29" s="1"/>
  <c r="C19" i="53"/>
  <c r="C4" i="29" s="1"/>
  <c r="B19" i="53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D46" i="43"/>
  <c r="H13" i="55"/>
  <c r="D43" i="43"/>
  <c r="AN11" i="29"/>
  <c r="AO10" i="29"/>
  <c r="AO11" i="29" s="1"/>
  <c r="AN10" i="29"/>
  <c r="AM10" i="29"/>
  <c r="AM11" i="29" s="1"/>
  <c r="AL10" i="29"/>
  <c r="AL11" i="29" s="1"/>
  <c r="AK10" i="29"/>
  <c r="AK11" i="29" s="1"/>
  <c r="AJ10" i="29"/>
  <c r="AJ11" i="29" s="1"/>
  <c r="AI10" i="29"/>
  <c r="AI11" i="29" s="1"/>
  <c r="AH10" i="29"/>
  <c r="AH11" i="29" s="1"/>
  <c r="AG10" i="29"/>
  <c r="AG11" i="29" s="1"/>
  <c r="AF10" i="29"/>
  <c r="AF11" i="29" s="1"/>
  <c r="AE10" i="29"/>
  <c r="AE11" i="29" s="1"/>
  <c r="AD10" i="29"/>
  <c r="AD11" i="29" s="1"/>
  <c r="AC10" i="29"/>
  <c r="AC11" i="29" s="1"/>
  <c r="AB10" i="29"/>
  <c r="AB11" i="29" s="1"/>
  <c r="AA10" i="29"/>
  <c r="AA11" i="29" s="1"/>
  <c r="Z10" i="29"/>
  <c r="Z11" i="29" s="1"/>
  <c r="Y10" i="29"/>
  <c r="Y11" i="29" s="1"/>
  <c r="X10" i="29"/>
  <c r="X11" i="29" s="1"/>
  <c r="W10" i="29"/>
  <c r="W11" i="29" s="1"/>
  <c r="V10" i="29"/>
  <c r="V11" i="29" s="1"/>
  <c r="U10" i="29"/>
  <c r="U11" i="29" s="1"/>
  <c r="T10" i="29"/>
  <c r="T11" i="29" s="1"/>
  <c r="S10" i="29"/>
  <c r="S11" i="29" s="1"/>
  <c r="R10" i="29"/>
  <c r="R11" i="29" s="1"/>
  <c r="Q10" i="29"/>
  <c r="Q11" i="29" s="1"/>
  <c r="P10" i="29"/>
  <c r="P11" i="29" s="1"/>
  <c r="O10" i="29"/>
  <c r="O11" i="29" s="1"/>
  <c r="N10" i="29"/>
  <c r="N11" i="29" s="1"/>
  <c r="M10" i="29"/>
  <c r="M11" i="29" s="1"/>
  <c r="L10" i="29"/>
  <c r="L11" i="29" s="1"/>
  <c r="K10" i="29"/>
  <c r="K11" i="29" s="1"/>
  <c r="J10" i="29"/>
  <c r="J11" i="29" s="1"/>
  <c r="I10" i="29"/>
  <c r="I11" i="29" s="1"/>
  <c r="H10" i="29"/>
  <c r="H11" i="29" s="1"/>
  <c r="G10" i="29"/>
  <c r="G11" i="29" s="1"/>
  <c r="F10" i="29"/>
  <c r="F11" i="29" s="1"/>
  <c r="E10" i="29"/>
  <c r="E11" i="29" s="1"/>
  <c r="D10" i="29"/>
  <c r="D11" i="29" s="1"/>
  <c r="C10" i="29"/>
  <c r="C11" i="29" s="1"/>
  <c r="AO97" i="53"/>
  <c r="AO98" i="53" s="1"/>
  <c r="AN97" i="53"/>
  <c r="AN98" i="53" s="1"/>
  <c r="AM97" i="53"/>
  <c r="AM98" i="53" s="1"/>
  <c r="AL97" i="53"/>
  <c r="AL98" i="53" s="1"/>
  <c r="AK97" i="53"/>
  <c r="AK98" i="53" s="1"/>
  <c r="AJ97" i="53"/>
  <c r="AJ98" i="53" s="1"/>
  <c r="AI97" i="53"/>
  <c r="AI98" i="53" s="1"/>
  <c r="AH97" i="53"/>
  <c r="AH98" i="53" s="1"/>
  <c r="AG97" i="53"/>
  <c r="AG98" i="53" s="1"/>
  <c r="AF97" i="53"/>
  <c r="AF98" i="53" s="1"/>
  <c r="AE97" i="53"/>
  <c r="AE98" i="53" s="1"/>
  <c r="AD97" i="53"/>
  <c r="AD98" i="53" s="1"/>
  <c r="AC97" i="53"/>
  <c r="AC98" i="53" s="1"/>
  <c r="AB97" i="53"/>
  <c r="AB98" i="53" s="1"/>
  <c r="AA97" i="53"/>
  <c r="AA98" i="53" s="1"/>
  <c r="Z97" i="53"/>
  <c r="Z98" i="53" s="1"/>
  <c r="Y97" i="53"/>
  <c r="Y98" i="53" s="1"/>
  <c r="X97" i="53"/>
  <c r="X98" i="53" s="1"/>
  <c r="W97" i="53"/>
  <c r="W98" i="53" s="1"/>
  <c r="V97" i="53"/>
  <c r="V98" i="53" s="1"/>
  <c r="U97" i="53"/>
  <c r="U98" i="53" s="1"/>
  <c r="T97" i="53"/>
  <c r="T98" i="53" s="1"/>
  <c r="S97" i="53"/>
  <c r="S98" i="53" s="1"/>
  <c r="R97" i="53"/>
  <c r="R98" i="53" s="1"/>
  <c r="Q97" i="53"/>
  <c r="Q98" i="53" s="1"/>
  <c r="P97" i="53"/>
  <c r="P98" i="53" s="1"/>
  <c r="O97" i="53"/>
  <c r="O98" i="53" s="1"/>
  <c r="N97" i="53"/>
  <c r="N98" i="53" s="1"/>
  <c r="M97" i="53"/>
  <c r="M98" i="53" s="1"/>
  <c r="L97" i="53"/>
  <c r="L98" i="53" s="1"/>
  <c r="K97" i="53"/>
  <c r="K98" i="53" s="1"/>
  <c r="J97" i="53"/>
  <c r="J98" i="53" s="1"/>
  <c r="I97" i="53"/>
  <c r="I98" i="53" s="1"/>
  <c r="H97" i="53"/>
  <c r="H98" i="53" s="1"/>
  <c r="G97" i="53"/>
  <c r="G98" i="53" s="1"/>
  <c r="F97" i="53"/>
  <c r="F98" i="53" s="1"/>
  <c r="E97" i="53"/>
  <c r="E98" i="53" s="1"/>
  <c r="D97" i="53"/>
  <c r="D98" i="53" s="1"/>
  <c r="C97" i="53"/>
  <c r="C98" i="53" s="1"/>
  <c r="B97" i="53"/>
  <c r="E46" i="21"/>
  <c r="E8" i="29" l="1"/>
  <c r="M8" i="29"/>
  <c r="U8" i="29"/>
  <c r="AC8" i="29"/>
  <c r="AK8" i="29"/>
  <c r="H6" i="29"/>
  <c r="P6" i="29"/>
  <c r="X6" i="29"/>
  <c r="AF6" i="29"/>
  <c r="AM8" i="29"/>
  <c r="F8" i="29"/>
  <c r="N8" i="29"/>
  <c r="V8" i="29"/>
  <c r="AD8" i="29"/>
  <c r="B6" i="29"/>
  <c r="I6" i="29"/>
  <c r="Q6" i="29"/>
  <c r="Y6" i="29"/>
  <c r="AG6" i="29"/>
  <c r="AN8" i="29"/>
  <c r="G8" i="29"/>
  <c r="O8" i="29"/>
  <c r="W8" i="29"/>
  <c r="AE8" i="29"/>
  <c r="B8" i="29"/>
  <c r="J6" i="29"/>
  <c r="R6" i="29"/>
  <c r="Z6" i="29"/>
  <c r="AH6" i="29"/>
  <c r="AO8" i="29"/>
  <c r="H8" i="29"/>
  <c r="P8" i="29"/>
  <c r="X8" i="29"/>
  <c r="AF8" i="29"/>
  <c r="C6" i="29"/>
  <c r="K6" i="29"/>
  <c r="S6" i="29"/>
  <c r="AA6" i="29"/>
  <c r="AI6" i="29"/>
  <c r="AP8" i="29"/>
  <c r="AL8" i="29"/>
  <c r="AS28" i="49" l="1"/>
  <c r="AG10" i="21" s="1"/>
  <c r="BE28" i="49"/>
  <c r="AS10" i="21" s="1"/>
  <c r="N28" i="49"/>
  <c r="AB28" i="49"/>
  <c r="P10" i="21" s="1"/>
  <c r="AJ28" i="49"/>
  <c r="X10" i="21" s="1"/>
  <c r="AR28" i="49"/>
  <c r="AF10" i="21" s="1"/>
  <c r="BF28" i="49"/>
  <c r="AT10" i="21" s="1"/>
  <c r="BA28" i="49"/>
  <c r="AO10" i="21" s="1"/>
  <c r="T28" i="49"/>
  <c r="H10" i="21" s="1"/>
  <c r="AK28" i="49"/>
  <c r="Y10" i="21" s="1"/>
  <c r="L28" i="49"/>
  <c r="AC28" i="49"/>
  <c r="Q10" i="21" s="1"/>
  <c r="BH28" i="49"/>
  <c r="AV10" i="21" s="1"/>
  <c r="BG28" i="49"/>
  <c r="AU10" i="21" s="1"/>
  <c r="U28" i="49"/>
  <c r="I10" i="21" s="1"/>
  <c r="M28" i="49"/>
  <c r="I28" i="49"/>
  <c r="AZ28" i="49"/>
  <c r="AN10" i="21" s="1"/>
  <c r="AH28" i="49"/>
  <c r="V10" i="21" s="1"/>
  <c r="AV28" i="49"/>
  <c r="AJ10" i="21" s="1"/>
  <c r="AE28" i="49"/>
  <c r="S10" i="21" s="1"/>
  <c r="S28" i="49"/>
  <c r="G10" i="21" s="1"/>
  <c r="G28" i="49"/>
  <c r="R28" i="49"/>
  <c r="F10" i="21" s="1"/>
  <c r="BM28" i="49"/>
  <c r="AN28" i="49"/>
  <c r="AB10" i="21" s="1"/>
  <c r="W28" i="49"/>
  <c r="K10" i="21" s="1"/>
  <c r="AD28" i="49"/>
  <c r="R10" i="21" s="1"/>
  <c r="AF28" i="49"/>
  <c r="T10" i="21" s="1"/>
  <c r="AP28" i="49"/>
  <c r="AD10" i="21" s="1"/>
  <c r="AO28" i="49"/>
  <c r="AC10" i="21" s="1"/>
  <c r="V28" i="49"/>
  <c r="J10" i="21" s="1"/>
  <c r="P28" i="49"/>
  <c r="BC28" i="49"/>
  <c r="AQ10" i="21" s="1"/>
  <c r="BI28" i="49"/>
  <c r="AW10" i="21" s="1"/>
  <c r="AX28" i="49"/>
  <c r="AL10" i="21" s="1"/>
  <c r="AW28" i="49"/>
  <c r="AK10" i="21" s="1"/>
  <c r="AT28" i="49"/>
  <c r="AH10" i="21" s="1"/>
  <c r="AY28" i="49"/>
  <c r="AM10" i="21" s="1"/>
  <c r="Z28" i="49"/>
  <c r="N10" i="21" s="1"/>
  <c r="BK28" i="49"/>
  <c r="AY10" i="21" s="1"/>
  <c r="AG28" i="49"/>
  <c r="U10" i="21" s="1"/>
  <c r="H28" i="49"/>
  <c r="K28" i="49"/>
  <c r="AQ28" i="49"/>
  <c r="AE10" i="21" s="1"/>
  <c r="J28" i="49"/>
  <c r="BJ28" i="49"/>
  <c r="AX10" i="21" s="1"/>
  <c r="BB28" i="49"/>
  <c r="AP10" i="21" s="1"/>
  <c r="Y28" i="49"/>
  <c r="M10" i="21" s="1"/>
  <c r="BL28" i="49"/>
  <c r="AZ10" i="21" s="1"/>
  <c r="AU28" i="49"/>
  <c r="AI10" i="21" s="1"/>
  <c r="AA28" i="49"/>
  <c r="O10" i="21" s="1"/>
  <c r="O28" i="49"/>
  <c r="X28" i="49"/>
  <c r="L10" i="21" s="1"/>
  <c r="AI28" i="49"/>
  <c r="W10" i="21" s="1"/>
  <c r="AL28" i="49"/>
  <c r="Z10" i="21" s="1"/>
  <c r="Q28" i="49"/>
  <c r="E10" i="21" s="1"/>
  <c r="BD28" i="49"/>
  <c r="AR10" i="21" s="1"/>
  <c r="AM28" i="49"/>
  <c r="AA10" i="21" s="1"/>
  <c r="B4" i="29" l="1"/>
  <c r="AE93" i="53"/>
  <c r="AE96" i="53"/>
  <c r="AE99" i="53" s="1"/>
  <c r="AE100" i="53" s="1"/>
  <c r="C13" i="29"/>
  <c r="C15" i="29" s="1"/>
  <c r="K13" i="29"/>
  <c r="K15" i="29" s="1"/>
  <c r="S13" i="29"/>
  <c r="S15" i="29" s="1"/>
  <c r="AA13" i="29"/>
  <c r="AA15" i="29" s="1"/>
  <c r="AI13" i="29"/>
  <c r="AI15" i="29" s="1"/>
  <c r="O93" i="53"/>
  <c r="O96" i="53"/>
  <c r="O99" i="53" s="1"/>
  <c r="O100" i="53" s="1"/>
  <c r="AM96" i="53"/>
  <c r="AM99" i="53" s="1"/>
  <c r="AM100" i="53" s="1"/>
  <c r="AM93" i="53"/>
  <c r="H93" i="53"/>
  <c r="H96" i="53"/>
  <c r="H99" i="53" s="1"/>
  <c r="H100" i="53" s="1"/>
  <c r="X93" i="53"/>
  <c r="X96" i="53"/>
  <c r="X99" i="53" s="1"/>
  <c r="X100" i="53" s="1"/>
  <c r="AF93" i="53"/>
  <c r="AF96" i="53"/>
  <c r="AF99" i="53" s="1"/>
  <c r="AF100" i="53" s="1"/>
  <c r="D13" i="29"/>
  <c r="D15" i="29" s="1"/>
  <c r="L13" i="29"/>
  <c r="L15" i="29" s="1"/>
  <c r="T13" i="29"/>
  <c r="T15" i="29" s="1"/>
  <c r="AB13" i="29"/>
  <c r="AB15" i="29" s="1"/>
  <c r="AJ13" i="29"/>
  <c r="AJ15" i="29" s="1"/>
  <c r="J93" i="53"/>
  <c r="J96" i="53"/>
  <c r="J99" i="53" s="1"/>
  <c r="J100" i="53" s="1"/>
  <c r="N13" i="29"/>
  <c r="N15" i="29" s="1"/>
  <c r="G96" i="53"/>
  <c r="G99" i="53" s="1"/>
  <c r="G100" i="53" s="1"/>
  <c r="G93" i="53"/>
  <c r="W93" i="53"/>
  <c r="W96" i="53"/>
  <c r="W99" i="53" s="1"/>
  <c r="W100" i="53" s="1"/>
  <c r="P96" i="53"/>
  <c r="P99" i="53" s="1"/>
  <c r="P100" i="53" s="1"/>
  <c r="P93" i="53"/>
  <c r="AN93" i="53"/>
  <c r="AN96" i="53"/>
  <c r="AN99" i="53" s="1"/>
  <c r="AN100" i="53" s="1"/>
  <c r="I93" i="53"/>
  <c r="I96" i="53"/>
  <c r="I99" i="53" s="1"/>
  <c r="I100" i="53" s="1"/>
  <c r="Q93" i="53"/>
  <c r="Q96" i="53"/>
  <c r="Q99" i="53" s="1"/>
  <c r="Q100" i="53" s="1"/>
  <c r="Y93" i="53"/>
  <c r="Y96" i="53"/>
  <c r="Y99" i="53" s="1"/>
  <c r="Y100" i="53" s="1"/>
  <c r="AG93" i="53"/>
  <c r="AG96" i="53"/>
  <c r="AG99" i="53" s="1"/>
  <c r="AG100" i="53" s="1"/>
  <c r="AO93" i="53"/>
  <c r="AO96" i="53"/>
  <c r="AO99" i="53" s="1"/>
  <c r="AO100" i="53" s="1"/>
  <c r="E13" i="29"/>
  <c r="E15" i="29" s="1"/>
  <c r="M13" i="29"/>
  <c r="M15" i="29" s="1"/>
  <c r="U13" i="29"/>
  <c r="U15" i="29" s="1"/>
  <c r="AC13" i="29"/>
  <c r="AC15" i="29" s="1"/>
  <c r="AK13" i="29"/>
  <c r="AK15" i="29" s="1"/>
  <c r="AH93" i="53"/>
  <c r="AH96" i="53"/>
  <c r="AH99" i="53" s="1"/>
  <c r="AH100" i="53" s="1"/>
  <c r="AD13" i="29"/>
  <c r="AD15" i="29" s="1"/>
  <c r="C93" i="53"/>
  <c r="C96" i="53"/>
  <c r="C99" i="53" s="1"/>
  <c r="C100" i="53" s="1"/>
  <c r="K93" i="53"/>
  <c r="K96" i="53"/>
  <c r="K99" i="53" s="1"/>
  <c r="K100" i="53" s="1"/>
  <c r="S93" i="53"/>
  <c r="S96" i="53"/>
  <c r="S99" i="53" s="1"/>
  <c r="S100" i="53" s="1"/>
  <c r="AA93" i="53"/>
  <c r="AA96" i="53"/>
  <c r="AA99" i="53" s="1"/>
  <c r="AA100" i="53" s="1"/>
  <c r="AI93" i="53"/>
  <c r="AI96" i="53"/>
  <c r="AI99" i="53" s="1"/>
  <c r="AI100" i="53" s="1"/>
  <c r="G13" i="29"/>
  <c r="G15" i="29" s="1"/>
  <c r="O13" i="29"/>
  <c r="O15" i="29" s="1"/>
  <c r="W13" i="29"/>
  <c r="W15" i="29" s="1"/>
  <c r="AE13" i="29"/>
  <c r="AE15" i="29" s="1"/>
  <c r="AM13" i="29"/>
  <c r="AM15" i="29" s="1"/>
  <c r="Z96" i="53"/>
  <c r="Z99" i="53" s="1"/>
  <c r="Z100" i="53" s="1"/>
  <c r="Z93" i="53"/>
  <c r="AL13" i="29"/>
  <c r="AL15" i="29" s="1"/>
  <c r="D96" i="53"/>
  <c r="D99" i="53" s="1"/>
  <c r="D100" i="53" s="1"/>
  <c r="D93" i="53"/>
  <c r="L93" i="53"/>
  <c r="L96" i="53"/>
  <c r="L99" i="53" s="1"/>
  <c r="L100" i="53" s="1"/>
  <c r="T96" i="53"/>
  <c r="T99" i="53" s="1"/>
  <c r="T100" i="53" s="1"/>
  <c r="T93" i="53"/>
  <c r="AB93" i="53"/>
  <c r="AB96" i="53"/>
  <c r="AB99" i="53" s="1"/>
  <c r="AB100" i="53" s="1"/>
  <c r="AJ96" i="53"/>
  <c r="AJ99" i="53" s="1"/>
  <c r="AJ100" i="53" s="1"/>
  <c r="AJ93" i="53"/>
  <c r="H13" i="29"/>
  <c r="H15" i="29" s="1"/>
  <c r="P13" i="29"/>
  <c r="P15" i="29" s="1"/>
  <c r="X13" i="29"/>
  <c r="X15" i="29" s="1"/>
  <c r="AF13" i="29"/>
  <c r="AF15" i="29" s="1"/>
  <c r="AN13" i="29"/>
  <c r="AN15" i="29" s="1"/>
  <c r="F13" i="29"/>
  <c r="F15" i="29" s="1"/>
  <c r="E93" i="53"/>
  <c r="E96" i="53"/>
  <c r="E99" i="53" s="1"/>
  <c r="E100" i="53" s="1"/>
  <c r="M93" i="53"/>
  <c r="M96" i="53"/>
  <c r="M99" i="53" s="1"/>
  <c r="M100" i="53" s="1"/>
  <c r="U93" i="53"/>
  <c r="U96" i="53"/>
  <c r="U99" i="53" s="1"/>
  <c r="U100" i="53" s="1"/>
  <c r="AC93" i="53"/>
  <c r="AC96" i="53"/>
  <c r="AC99" i="53" s="1"/>
  <c r="AC100" i="53" s="1"/>
  <c r="AK93" i="53"/>
  <c r="AK96" i="53"/>
  <c r="AK99" i="53" s="1"/>
  <c r="AK100" i="53" s="1"/>
  <c r="I13" i="29"/>
  <c r="I15" i="29" s="1"/>
  <c r="Q13" i="29"/>
  <c r="Q15" i="29" s="1"/>
  <c r="Y13" i="29"/>
  <c r="Y15" i="29" s="1"/>
  <c r="AG13" i="29"/>
  <c r="AG15" i="29" s="1"/>
  <c r="AO13" i="29"/>
  <c r="AO15" i="29" s="1"/>
  <c r="R96" i="53"/>
  <c r="R99" i="53" s="1"/>
  <c r="R100" i="53" s="1"/>
  <c r="R93" i="53"/>
  <c r="V13" i="29"/>
  <c r="V15" i="29" s="1"/>
  <c r="F96" i="53"/>
  <c r="F99" i="53" s="1"/>
  <c r="F100" i="53" s="1"/>
  <c r="F93" i="53"/>
  <c r="N96" i="53"/>
  <c r="N99" i="53" s="1"/>
  <c r="N100" i="53" s="1"/>
  <c r="N93" i="53"/>
  <c r="V96" i="53"/>
  <c r="V99" i="53" s="1"/>
  <c r="V100" i="53" s="1"/>
  <c r="V93" i="53"/>
  <c r="AD96" i="53"/>
  <c r="AD99" i="53" s="1"/>
  <c r="AD100" i="53" s="1"/>
  <c r="AD93" i="53"/>
  <c r="AL96" i="53"/>
  <c r="AL99" i="53" s="1"/>
  <c r="AL100" i="53" s="1"/>
  <c r="AL93" i="53"/>
  <c r="J13" i="29"/>
  <c r="J15" i="29" s="1"/>
  <c r="R13" i="29"/>
  <c r="R15" i="29" s="1"/>
  <c r="Z13" i="29"/>
  <c r="Z15" i="29" s="1"/>
  <c r="AH13" i="29"/>
  <c r="AH15" i="29" s="1"/>
  <c r="B96" i="53"/>
  <c r="B93" i="53"/>
  <c r="AO2" i="69" l="1"/>
  <c r="B2" i="69"/>
  <c r="C2" i="69" s="1"/>
  <c r="D2" i="69" s="1"/>
  <c r="E2" i="69" s="1"/>
  <c r="F2" i="69" s="1"/>
  <c r="G2" i="69" s="1"/>
  <c r="H2" i="69" s="1"/>
  <c r="I2" i="69" s="1"/>
  <c r="J2" i="69" s="1"/>
  <c r="K2" i="69" s="1"/>
  <c r="L2" i="69" s="1"/>
  <c r="M2" i="69" s="1"/>
  <c r="N2" i="69" s="1"/>
  <c r="O2" i="69" s="1"/>
  <c r="P2" i="69" s="1"/>
  <c r="Q2" i="69" s="1"/>
  <c r="R2" i="69" s="1"/>
  <c r="S2" i="69" s="1"/>
  <c r="T2" i="69" s="1"/>
  <c r="AZ8" i="46" l="1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2" i="29"/>
  <c r="B21" i="29"/>
  <c r="AX10" i="29"/>
  <c r="AW10" i="29"/>
  <c r="AV10" i="29"/>
  <c r="AU10" i="29"/>
  <c r="AT10" i="29"/>
  <c r="AS10" i="29"/>
  <c r="AR10" i="29"/>
  <c r="AQ10" i="29"/>
  <c r="AP10" i="29"/>
  <c r="AP11" i="29" s="1"/>
  <c r="B10" i="29"/>
  <c r="B11" i="29" s="1"/>
  <c r="AX6" i="29"/>
  <c r="G18" i="21" l="1"/>
  <c r="O18" i="21"/>
  <c r="W18" i="21"/>
  <c r="AE18" i="21"/>
  <c r="AM18" i="21"/>
  <c r="F18" i="21"/>
  <c r="N18" i="21"/>
  <c r="V18" i="21"/>
  <c r="AD18" i="21"/>
  <c r="AL18" i="21"/>
  <c r="J18" i="21"/>
  <c r="Z18" i="21"/>
  <c r="AP18" i="21"/>
  <c r="H18" i="21"/>
  <c r="P18" i="21"/>
  <c r="X18" i="21"/>
  <c r="AF18" i="21"/>
  <c r="AN18" i="21"/>
  <c r="K18" i="21"/>
  <c r="AA18" i="21"/>
  <c r="AQ18" i="21"/>
  <c r="R18" i="21"/>
  <c r="AH18" i="21"/>
  <c r="S18" i="21"/>
  <c r="AI18" i="21"/>
  <c r="I18" i="21"/>
  <c r="Q18" i="21"/>
  <c r="Y18" i="21"/>
  <c r="AG18" i="21"/>
  <c r="AO18" i="21"/>
  <c r="T18" i="21"/>
  <c r="AR18" i="21"/>
  <c r="AB18" i="21"/>
  <c r="U18" i="21"/>
  <c r="AK18" i="21"/>
  <c r="L18" i="21"/>
  <c r="AJ18" i="21"/>
  <c r="M18" i="21"/>
  <c r="AC18" i="21"/>
  <c r="F50" i="61"/>
  <c r="F49" i="61"/>
  <c r="F48" i="61"/>
  <c r="H49" i="61" l="1"/>
  <c r="BH49" i="61"/>
  <c r="AZ49" i="61"/>
  <c r="AR49" i="61"/>
  <c r="AJ49" i="61"/>
  <c r="AB49" i="61"/>
  <c r="T49" i="61"/>
  <c r="L49" i="61"/>
  <c r="AO49" i="61"/>
  <c r="BG49" i="61"/>
  <c r="AY49" i="61"/>
  <c r="AQ49" i="61"/>
  <c r="AI49" i="61"/>
  <c r="AA49" i="61"/>
  <c r="S49" i="61"/>
  <c r="K49" i="61"/>
  <c r="Y49" i="61"/>
  <c r="BF49" i="61"/>
  <c r="AX49" i="61"/>
  <c r="AP49" i="61"/>
  <c r="AH49" i="61"/>
  <c r="Z49" i="61"/>
  <c r="R49" i="61"/>
  <c r="J49" i="61"/>
  <c r="AG49" i="61"/>
  <c r="BD49" i="61"/>
  <c r="AV49" i="61"/>
  <c r="AN49" i="61"/>
  <c r="AF49" i="61"/>
  <c r="X49" i="61"/>
  <c r="P49" i="61"/>
  <c r="BC49" i="61"/>
  <c r="AU49" i="61"/>
  <c r="AM49" i="61"/>
  <c r="AE49" i="61"/>
  <c r="W49" i="61"/>
  <c r="O49" i="61"/>
  <c r="BB49" i="61"/>
  <c r="AT49" i="61"/>
  <c r="AL49" i="61"/>
  <c r="AD49" i="61"/>
  <c r="V49" i="61"/>
  <c r="N49" i="61"/>
  <c r="AW49" i="61"/>
  <c r="I49" i="61"/>
  <c r="BA49" i="61"/>
  <c r="AS49" i="61"/>
  <c r="AK49" i="61"/>
  <c r="AC49" i="61"/>
  <c r="U49" i="61"/>
  <c r="M49" i="61"/>
  <c r="BE49" i="61"/>
  <c r="Q49" i="61"/>
  <c r="H50" i="61"/>
  <c r="BD50" i="61"/>
  <c r="AV50" i="61"/>
  <c r="AN50" i="61"/>
  <c r="AF50" i="61"/>
  <c r="X50" i="61"/>
  <c r="P50" i="61"/>
  <c r="AC50" i="61"/>
  <c r="BC50" i="61"/>
  <c r="AU50" i="61"/>
  <c r="AM50" i="61"/>
  <c r="AE50" i="61"/>
  <c r="W50" i="61"/>
  <c r="O50" i="61"/>
  <c r="M50" i="61"/>
  <c r="BB50" i="61"/>
  <c r="AT50" i="61"/>
  <c r="AL50" i="61"/>
  <c r="AD50" i="61"/>
  <c r="V50" i="61"/>
  <c r="N50" i="61"/>
  <c r="AK50" i="61"/>
  <c r="BH50" i="61"/>
  <c r="AZ50" i="61"/>
  <c r="AR50" i="61"/>
  <c r="AJ50" i="61"/>
  <c r="AB50" i="61"/>
  <c r="T50" i="61"/>
  <c r="L50" i="61"/>
  <c r="BG50" i="61"/>
  <c r="AY50" i="61"/>
  <c r="AQ50" i="61"/>
  <c r="AI50" i="61"/>
  <c r="AA50" i="61"/>
  <c r="S50" i="61"/>
  <c r="K50" i="61"/>
  <c r="BF50" i="61"/>
  <c r="AX50" i="61"/>
  <c r="AP50" i="61"/>
  <c r="AH50" i="61"/>
  <c r="Z50" i="61"/>
  <c r="R50" i="61"/>
  <c r="J50" i="61"/>
  <c r="AS50" i="61"/>
  <c r="U50" i="61"/>
  <c r="BE50" i="61"/>
  <c r="AW50" i="61"/>
  <c r="AO50" i="61"/>
  <c r="AG50" i="61"/>
  <c r="Y50" i="61"/>
  <c r="Q50" i="61"/>
  <c r="I50" i="61"/>
  <c r="BA50" i="61"/>
  <c r="H48" i="61"/>
  <c r="BD48" i="61"/>
  <c r="AV48" i="61"/>
  <c r="AN48" i="61"/>
  <c r="AF48" i="61"/>
  <c r="X48" i="61"/>
  <c r="P48" i="61"/>
  <c r="AK48" i="61"/>
  <c r="BC48" i="61"/>
  <c r="AU48" i="61"/>
  <c r="AM48" i="61"/>
  <c r="AE48" i="61"/>
  <c r="W48" i="61"/>
  <c r="O48" i="61"/>
  <c r="BA48" i="61"/>
  <c r="U48" i="61"/>
  <c r="BB48" i="61"/>
  <c r="AT48" i="61"/>
  <c r="AL48" i="61"/>
  <c r="AD48" i="61"/>
  <c r="V48" i="61"/>
  <c r="N48" i="61"/>
  <c r="AC48" i="61"/>
  <c r="BH48" i="61"/>
  <c r="AZ48" i="61"/>
  <c r="AR48" i="61"/>
  <c r="AJ48" i="61"/>
  <c r="AB48" i="61"/>
  <c r="T48" i="61"/>
  <c r="L48" i="61"/>
  <c r="BG48" i="61"/>
  <c r="AY48" i="61"/>
  <c r="AQ48" i="61"/>
  <c r="AI48" i="61"/>
  <c r="AA48" i="61"/>
  <c r="S48" i="61"/>
  <c r="K48" i="61"/>
  <c r="BF48" i="61"/>
  <c r="AX48" i="61"/>
  <c r="AP48" i="61"/>
  <c r="AH48" i="61"/>
  <c r="Z48" i="61"/>
  <c r="R48" i="61"/>
  <c r="J48" i="61"/>
  <c r="M48" i="61"/>
  <c r="BE48" i="61"/>
  <c r="AW48" i="61"/>
  <c r="AO48" i="61"/>
  <c r="AG48" i="61"/>
  <c r="Y48" i="61"/>
  <c r="Q48" i="61"/>
  <c r="I48" i="61"/>
  <c r="AS48" i="61"/>
  <c r="G44" i="56"/>
  <c r="G43" i="56"/>
  <c r="G42" i="56"/>
  <c r="G41" i="56"/>
  <c r="G40" i="56"/>
  <c r="G39" i="56"/>
  <c r="G38" i="56"/>
  <c r="G37" i="56"/>
  <c r="G36" i="56"/>
  <c r="G35" i="56"/>
  <c r="G34" i="56"/>
  <c r="E27" i="56"/>
  <c r="F25" i="56"/>
  <c r="F11" i="56"/>
  <c r="F28" i="56"/>
  <c r="F26" i="56"/>
  <c r="BL13" i="58"/>
  <c r="BD13" i="58"/>
  <c r="AV13" i="58"/>
  <c r="AN13" i="58"/>
  <c r="AF13" i="58"/>
  <c r="X13" i="58"/>
  <c r="P13" i="58"/>
  <c r="H26" i="56" l="1"/>
  <c r="BJ26" i="56"/>
  <c r="BB26" i="56"/>
  <c r="AT26" i="56"/>
  <c r="AL26" i="56"/>
  <c r="AD26" i="56"/>
  <c r="V26" i="56"/>
  <c r="N26" i="56"/>
  <c r="AH26" i="56"/>
  <c r="AO26" i="56"/>
  <c r="BI26" i="56"/>
  <c r="BA26" i="56"/>
  <c r="AS26" i="56"/>
  <c r="AK26" i="56"/>
  <c r="AC26" i="56"/>
  <c r="U26" i="56"/>
  <c r="M26" i="56"/>
  <c r="R26" i="56"/>
  <c r="Y26" i="56"/>
  <c r="BH26" i="56"/>
  <c r="AZ26" i="56"/>
  <c r="AR26" i="56"/>
  <c r="AJ26" i="56"/>
  <c r="AB26" i="56"/>
  <c r="T26" i="56"/>
  <c r="L26" i="56"/>
  <c r="AP26" i="56"/>
  <c r="AG26" i="56"/>
  <c r="BG26" i="56"/>
  <c r="AY26" i="56"/>
  <c r="AQ26" i="56"/>
  <c r="AI26" i="56"/>
  <c r="AA26" i="56"/>
  <c r="S26" i="56"/>
  <c r="K26" i="56"/>
  <c r="BN26" i="56"/>
  <c r="Z26" i="56"/>
  <c r="BM26" i="56"/>
  <c r="BL26" i="56"/>
  <c r="BD26" i="56"/>
  <c r="AV26" i="56"/>
  <c r="AN26" i="56"/>
  <c r="AF26" i="56"/>
  <c r="X26" i="56"/>
  <c r="P26" i="56"/>
  <c r="BF26" i="56"/>
  <c r="J26" i="56"/>
  <c r="AW26" i="56"/>
  <c r="I26" i="56"/>
  <c r="BK26" i="56"/>
  <c r="BC26" i="56"/>
  <c r="AU26" i="56"/>
  <c r="AM26" i="56"/>
  <c r="AE26" i="56"/>
  <c r="W26" i="56"/>
  <c r="O26" i="56"/>
  <c r="AX26" i="56"/>
  <c r="BE26" i="56"/>
  <c r="Q26" i="56"/>
  <c r="H28" i="56"/>
  <c r="BN28" i="56"/>
  <c r="BF28" i="56"/>
  <c r="AX28" i="56"/>
  <c r="AP28" i="56"/>
  <c r="AH28" i="56"/>
  <c r="Z28" i="56"/>
  <c r="R28" i="56"/>
  <c r="J28" i="56"/>
  <c r="AL28" i="56"/>
  <c r="AK28" i="56"/>
  <c r="BM28" i="56"/>
  <c r="BE28" i="56"/>
  <c r="AW28" i="56"/>
  <c r="AO28" i="56"/>
  <c r="AG28" i="56"/>
  <c r="Y28" i="56"/>
  <c r="Q28" i="56"/>
  <c r="I28" i="56"/>
  <c r="BB28" i="56"/>
  <c r="AC28" i="56"/>
  <c r="BL28" i="56"/>
  <c r="BD28" i="56"/>
  <c r="AV28" i="56"/>
  <c r="AN28" i="56"/>
  <c r="AF28" i="56"/>
  <c r="X28" i="56"/>
  <c r="P28" i="56"/>
  <c r="AT28" i="56"/>
  <c r="U28" i="56"/>
  <c r="BK28" i="56"/>
  <c r="BC28" i="56"/>
  <c r="AU28" i="56"/>
  <c r="AM28" i="56"/>
  <c r="AE28" i="56"/>
  <c r="W28" i="56"/>
  <c r="O28" i="56"/>
  <c r="BJ28" i="56"/>
  <c r="AS28" i="56"/>
  <c r="M28" i="56"/>
  <c r="BH28" i="56"/>
  <c r="AZ28" i="56"/>
  <c r="AR28" i="56"/>
  <c r="AJ28" i="56"/>
  <c r="AB28" i="56"/>
  <c r="T28" i="56"/>
  <c r="L28" i="56"/>
  <c r="AD28" i="56"/>
  <c r="BA28" i="56"/>
  <c r="BG28" i="56"/>
  <c r="AY28" i="56"/>
  <c r="AQ28" i="56"/>
  <c r="AI28" i="56"/>
  <c r="AA28" i="56"/>
  <c r="S28" i="56"/>
  <c r="K28" i="56"/>
  <c r="V28" i="56"/>
  <c r="N28" i="56"/>
  <c r="BI28" i="56"/>
  <c r="H25" i="56"/>
  <c r="BL25" i="56"/>
  <c r="BD25" i="56"/>
  <c r="AV25" i="56"/>
  <c r="AN25" i="56"/>
  <c r="AF25" i="56"/>
  <c r="X25" i="56"/>
  <c r="P25" i="56"/>
  <c r="AR25" i="56"/>
  <c r="BG25" i="56"/>
  <c r="BK25" i="56"/>
  <c r="BC25" i="56"/>
  <c r="AU25" i="56"/>
  <c r="AM25" i="56"/>
  <c r="AE25" i="56"/>
  <c r="W25" i="56"/>
  <c r="O25" i="56"/>
  <c r="AJ25" i="56"/>
  <c r="AQ25" i="56"/>
  <c r="K25" i="56"/>
  <c r="BJ25" i="56"/>
  <c r="BB25" i="56"/>
  <c r="AT25" i="56"/>
  <c r="AL25" i="56"/>
  <c r="AD25" i="56"/>
  <c r="V25" i="56"/>
  <c r="N25" i="56"/>
  <c r="AZ25" i="56"/>
  <c r="AI25" i="56"/>
  <c r="BI25" i="56"/>
  <c r="BA25" i="56"/>
  <c r="AS25" i="56"/>
  <c r="AK25" i="56"/>
  <c r="AC25" i="56"/>
  <c r="U25" i="56"/>
  <c r="M25" i="56"/>
  <c r="T25" i="56"/>
  <c r="AY25" i="56"/>
  <c r="BN25" i="56"/>
  <c r="BF25" i="56"/>
  <c r="AX25" i="56"/>
  <c r="AP25" i="56"/>
  <c r="AH25" i="56"/>
  <c r="Z25" i="56"/>
  <c r="R25" i="56"/>
  <c r="J25" i="56"/>
  <c r="AB25" i="56"/>
  <c r="S25" i="56"/>
  <c r="BM25" i="56"/>
  <c r="BE25" i="56"/>
  <c r="AW25" i="56"/>
  <c r="AO25" i="56"/>
  <c r="AG25" i="56"/>
  <c r="Y25" i="56"/>
  <c r="Q25" i="56"/>
  <c r="I25" i="56"/>
  <c r="BH25" i="56"/>
  <c r="L25" i="56"/>
  <c r="AA25" i="56"/>
  <c r="BM11" i="56"/>
  <c r="BM16" i="56" s="1"/>
  <c r="BM35" i="56" s="1"/>
  <c r="BE11" i="56"/>
  <c r="AW11" i="56"/>
  <c r="AW16" i="56" s="1"/>
  <c r="AW35" i="56" s="1"/>
  <c r="AO11" i="56"/>
  <c r="AO16" i="56" s="1"/>
  <c r="AO35" i="56" s="1"/>
  <c r="AG11" i="56"/>
  <c r="AG16" i="56" s="1"/>
  <c r="AG35" i="56" s="1"/>
  <c r="Y11" i="56"/>
  <c r="Y16" i="56" s="1"/>
  <c r="Y35" i="56" s="1"/>
  <c r="Q11" i="56"/>
  <c r="Q16" i="56" s="1"/>
  <c r="Q35" i="56" s="1"/>
  <c r="I11" i="56"/>
  <c r="I16" i="56" s="1"/>
  <c r="I35" i="56" s="1"/>
  <c r="BK11" i="56"/>
  <c r="BK16" i="56" s="1"/>
  <c r="BK35" i="56" s="1"/>
  <c r="BC11" i="56"/>
  <c r="BC16" i="56" s="1"/>
  <c r="BC35" i="56" s="1"/>
  <c r="AU11" i="56"/>
  <c r="AU16" i="56" s="1"/>
  <c r="AU35" i="56" s="1"/>
  <c r="AM11" i="56"/>
  <c r="AM16" i="56" s="1"/>
  <c r="AM35" i="56" s="1"/>
  <c r="AE11" i="56"/>
  <c r="AE16" i="56" s="1"/>
  <c r="AE35" i="56" s="1"/>
  <c r="W11" i="56"/>
  <c r="W16" i="56" s="1"/>
  <c r="W35" i="56" s="1"/>
  <c r="O11" i="56"/>
  <c r="O16" i="56" s="1"/>
  <c r="O35" i="56" s="1"/>
  <c r="BD11" i="56"/>
  <c r="BD16" i="56" s="1"/>
  <c r="BD35" i="56" s="1"/>
  <c r="AN11" i="56"/>
  <c r="AN16" i="56" s="1"/>
  <c r="AN35" i="56" s="1"/>
  <c r="X11" i="56"/>
  <c r="X16" i="56" s="1"/>
  <c r="X35" i="56" s="1"/>
  <c r="BJ11" i="56"/>
  <c r="BJ16" i="56" s="1"/>
  <c r="BJ35" i="56" s="1"/>
  <c r="BB11" i="56"/>
  <c r="BB16" i="56" s="1"/>
  <c r="BB35" i="56" s="1"/>
  <c r="AT11" i="56"/>
  <c r="AT16" i="56" s="1"/>
  <c r="AT35" i="56" s="1"/>
  <c r="AL11" i="56"/>
  <c r="AL16" i="56" s="1"/>
  <c r="AL35" i="56" s="1"/>
  <c r="AD11" i="56"/>
  <c r="AD16" i="56" s="1"/>
  <c r="AD35" i="56" s="1"/>
  <c r="V11" i="56"/>
  <c r="V16" i="56" s="1"/>
  <c r="V35" i="56" s="1"/>
  <c r="N11" i="56"/>
  <c r="N16" i="56" s="1"/>
  <c r="N35" i="56" s="1"/>
  <c r="Z11" i="56"/>
  <c r="Z16" i="56" s="1"/>
  <c r="Z35" i="56" s="1"/>
  <c r="BI11" i="56"/>
  <c r="BI16" i="56" s="1"/>
  <c r="BI35" i="56" s="1"/>
  <c r="BA11" i="56"/>
  <c r="BA16" i="56" s="1"/>
  <c r="BA35" i="56" s="1"/>
  <c r="AS11" i="56"/>
  <c r="AS16" i="56" s="1"/>
  <c r="AS35" i="56" s="1"/>
  <c r="AK11" i="56"/>
  <c r="AK16" i="56" s="1"/>
  <c r="AK35" i="56" s="1"/>
  <c r="AC11" i="56"/>
  <c r="AC16" i="56" s="1"/>
  <c r="AC35" i="56" s="1"/>
  <c r="U11" i="56"/>
  <c r="U16" i="56" s="1"/>
  <c r="U35" i="56" s="1"/>
  <c r="M11" i="56"/>
  <c r="M16" i="56" s="1"/>
  <c r="M35" i="56" s="1"/>
  <c r="AP11" i="56"/>
  <c r="AP16" i="56" s="1"/>
  <c r="AP35" i="56" s="1"/>
  <c r="J11" i="56"/>
  <c r="J16" i="56" s="1"/>
  <c r="J35" i="56" s="1"/>
  <c r="BH11" i="56"/>
  <c r="BH16" i="56" s="1"/>
  <c r="BH35" i="56" s="1"/>
  <c r="AZ11" i="56"/>
  <c r="AZ16" i="56" s="1"/>
  <c r="AZ35" i="56" s="1"/>
  <c r="AR11" i="56"/>
  <c r="AR16" i="56" s="1"/>
  <c r="AR35" i="56" s="1"/>
  <c r="AJ11" i="56"/>
  <c r="AJ16" i="56" s="1"/>
  <c r="AJ35" i="56" s="1"/>
  <c r="AB11" i="56"/>
  <c r="AB16" i="56" s="1"/>
  <c r="AB35" i="56" s="1"/>
  <c r="T11" i="56"/>
  <c r="T16" i="56" s="1"/>
  <c r="T35" i="56" s="1"/>
  <c r="L11" i="56"/>
  <c r="L16" i="56" s="1"/>
  <c r="L35" i="56" s="1"/>
  <c r="H11" i="56"/>
  <c r="H16" i="56" s="1"/>
  <c r="H35" i="56" s="1"/>
  <c r="BF11" i="56"/>
  <c r="BF16" i="56" s="1"/>
  <c r="BF35" i="56" s="1"/>
  <c r="AH11" i="56"/>
  <c r="AH16" i="56" s="1"/>
  <c r="AH35" i="56" s="1"/>
  <c r="BL11" i="56"/>
  <c r="BL16" i="56" s="1"/>
  <c r="BL35" i="56" s="1"/>
  <c r="AV11" i="56"/>
  <c r="AV16" i="56" s="1"/>
  <c r="AV35" i="56" s="1"/>
  <c r="P11" i="56"/>
  <c r="P16" i="56" s="1"/>
  <c r="P35" i="56" s="1"/>
  <c r="BG11" i="56"/>
  <c r="BG16" i="56" s="1"/>
  <c r="BG35" i="56" s="1"/>
  <c r="AY11" i="56"/>
  <c r="AY16" i="56" s="1"/>
  <c r="AY35" i="56" s="1"/>
  <c r="AQ11" i="56"/>
  <c r="AQ16" i="56" s="1"/>
  <c r="AQ35" i="56" s="1"/>
  <c r="AI11" i="56"/>
  <c r="AI16" i="56" s="1"/>
  <c r="AI35" i="56" s="1"/>
  <c r="AA11" i="56"/>
  <c r="AA16" i="56" s="1"/>
  <c r="AA35" i="56" s="1"/>
  <c r="S11" i="56"/>
  <c r="S16" i="56" s="1"/>
  <c r="S35" i="56" s="1"/>
  <c r="K11" i="56"/>
  <c r="K16" i="56" s="1"/>
  <c r="K35" i="56" s="1"/>
  <c r="BN11" i="56"/>
  <c r="BN16" i="56" s="1"/>
  <c r="BN35" i="56" s="1"/>
  <c r="AX11" i="56"/>
  <c r="AX16" i="56" s="1"/>
  <c r="AX35" i="56" s="1"/>
  <c r="R11" i="56"/>
  <c r="R16" i="56" s="1"/>
  <c r="R35" i="56" s="1"/>
  <c r="AF11" i="56"/>
  <c r="AF16" i="56" s="1"/>
  <c r="AF35" i="56" s="1"/>
  <c r="BE16" i="56"/>
  <c r="BE35" i="56" s="1"/>
  <c r="F27" i="56"/>
  <c r="BF55" i="61"/>
  <c r="BH55" i="61"/>
  <c r="AZ55" i="61"/>
  <c r="BC55" i="61"/>
  <c r="AT55" i="61"/>
  <c r="AL55" i="61"/>
  <c r="AD55" i="61"/>
  <c r="V55" i="61"/>
  <c r="N55" i="61"/>
  <c r="BE55" i="61"/>
  <c r="BD55" i="61"/>
  <c r="BB55" i="61"/>
  <c r="AS55" i="61"/>
  <c r="AK55" i="61"/>
  <c r="AC55" i="61"/>
  <c r="U55" i="61"/>
  <c r="M55" i="61"/>
  <c r="H55" i="61"/>
  <c r="H46" i="42" s="1"/>
  <c r="AF55" i="61"/>
  <c r="AM55" i="61"/>
  <c r="O55" i="61"/>
  <c r="BA55" i="61"/>
  <c r="AR55" i="61"/>
  <c r="AJ55" i="61"/>
  <c r="AB55" i="61"/>
  <c r="T55" i="61"/>
  <c r="L55" i="61"/>
  <c r="AV55" i="61"/>
  <c r="AY55" i="61"/>
  <c r="AQ55" i="61"/>
  <c r="AI55" i="61"/>
  <c r="AA55" i="61"/>
  <c r="S55" i="61"/>
  <c r="K55" i="61"/>
  <c r="P55" i="61"/>
  <c r="AX55" i="61"/>
  <c r="AP55" i="61"/>
  <c r="AH55" i="61"/>
  <c r="Z55" i="61"/>
  <c r="R55" i="61"/>
  <c r="J55" i="61"/>
  <c r="X55" i="61"/>
  <c r="AU55" i="61"/>
  <c r="BG55" i="61"/>
  <c r="AW55" i="61"/>
  <c r="AO55" i="61"/>
  <c r="AG55" i="61"/>
  <c r="Y55" i="61"/>
  <c r="Q55" i="61"/>
  <c r="I55" i="61"/>
  <c r="I46" i="42" s="1"/>
  <c r="AN55" i="61"/>
  <c r="AE55" i="61"/>
  <c r="W55" i="61"/>
  <c r="AL29" i="58"/>
  <c r="AD29" i="58"/>
  <c r="AI29" i="58"/>
  <c r="N29" i="58"/>
  <c r="V29" i="58"/>
  <c r="AT29" i="58"/>
  <c r="BB29" i="58"/>
  <c r="BJ29" i="58"/>
  <c r="K29" i="58"/>
  <c r="AA29" i="58"/>
  <c r="S29" i="58"/>
  <c r="H13" i="58"/>
  <c r="BG29" i="58"/>
  <c r="AQ29" i="58"/>
  <c r="AY29" i="58"/>
  <c r="K13" i="58"/>
  <c r="S13" i="58"/>
  <c r="AA13" i="58"/>
  <c r="AI13" i="58"/>
  <c r="AQ13" i="58"/>
  <c r="H29" i="58"/>
  <c r="P29" i="58"/>
  <c r="P31" i="58" s="1"/>
  <c r="P39" i="42" s="1"/>
  <c r="X29" i="58"/>
  <c r="X31" i="58" s="1"/>
  <c r="X39" i="42" s="1"/>
  <c r="AF29" i="58"/>
  <c r="AF31" i="58" s="1"/>
  <c r="AF39" i="42" s="1"/>
  <c r="AN29" i="58"/>
  <c r="AN31" i="58" s="1"/>
  <c r="AN39" i="42" s="1"/>
  <c r="AV29" i="58"/>
  <c r="AV31" i="58" s="1"/>
  <c r="AV39" i="42" s="1"/>
  <c r="BD29" i="58"/>
  <c r="BD31" i="58" s="1"/>
  <c r="BD39" i="42" s="1"/>
  <c r="O13" i="58"/>
  <c r="W13" i="58"/>
  <c r="AE13" i="58"/>
  <c r="AM13" i="58"/>
  <c r="AU13" i="58"/>
  <c r="BC13" i="58"/>
  <c r="BK13" i="58"/>
  <c r="I13" i="58"/>
  <c r="Q13" i="58"/>
  <c r="Y13" i="58"/>
  <c r="AG13" i="58"/>
  <c r="AO13" i="58"/>
  <c r="AW13" i="58"/>
  <c r="BE13" i="58"/>
  <c r="BM13" i="58"/>
  <c r="BL29" i="58"/>
  <c r="BL31" i="58" s="1"/>
  <c r="BL39" i="42" s="1"/>
  <c r="J13" i="58"/>
  <c r="R13" i="58"/>
  <c r="Z13" i="58"/>
  <c r="AH13" i="58"/>
  <c r="AP13" i="58"/>
  <c r="AX13" i="58"/>
  <c r="BF13" i="58"/>
  <c r="BN13" i="58"/>
  <c r="L13" i="58"/>
  <c r="T13" i="58"/>
  <c r="AB13" i="58"/>
  <c r="AJ13" i="58"/>
  <c r="AR13" i="58"/>
  <c r="AZ13" i="58"/>
  <c r="BH13" i="58"/>
  <c r="I29" i="58"/>
  <c r="Q29" i="58"/>
  <c r="Y29" i="58"/>
  <c r="AG29" i="58"/>
  <c r="AO29" i="58"/>
  <c r="AW29" i="58"/>
  <c r="BE29" i="58"/>
  <c r="BM29" i="58"/>
  <c r="BK29" i="58"/>
  <c r="AY13" i="58"/>
  <c r="BG13" i="58"/>
  <c r="BG31" i="58" s="1"/>
  <c r="BG39" i="42" s="1"/>
  <c r="J29" i="58"/>
  <c r="R29" i="58"/>
  <c r="Z29" i="58"/>
  <c r="AH29" i="58"/>
  <c r="AP29" i="58"/>
  <c r="AX29" i="58"/>
  <c r="BF29" i="58"/>
  <c r="BN29" i="58"/>
  <c r="AC13" i="58"/>
  <c r="AS13" i="58"/>
  <c r="BI13" i="58"/>
  <c r="T29" i="58"/>
  <c r="AB29" i="58"/>
  <c r="AJ29" i="58"/>
  <c r="AR29" i="58"/>
  <c r="AZ29" i="58"/>
  <c r="BH29" i="58"/>
  <c r="M13" i="58"/>
  <c r="U13" i="58"/>
  <c r="AK13" i="58"/>
  <c r="BA13" i="58"/>
  <c r="L29" i="58"/>
  <c r="N13" i="58"/>
  <c r="V13" i="58"/>
  <c r="AD13" i="58"/>
  <c r="AL13" i="58"/>
  <c r="AT13" i="58"/>
  <c r="BB13" i="58"/>
  <c r="BJ13" i="58"/>
  <c r="M29" i="58"/>
  <c r="U29" i="58"/>
  <c r="AC29" i="58"/>
  <c r="AK29" i="58"/>
  <c r="AS29" i="58"/>
  <c r="BA29" i="58"/>
  <c r="BI29" i="58"/>
  <c r="O29" i="58"/>
  <c r="W29" i="58"/>
  <c r="AE29" i="58"/>
  <c r="AM29" i="58"/>
  <c r="AU29" i="58"/>
  <c r="BC29" i="58"/>
  <c r="H27" i="56" l="1"/>
  <c r="BH27" i="56"/>
  <c r="BH29" i="56" s="1"/>
  <c r="BH41" i="56" s="1"/>
  <c r="AZ27" i="56"/>
  <c r="AZ29" i="56" s="1"/>
  <c r="AZ41" i="56" s="1"/>
  <c r="AR27" i="56"/>
  <c r="AR29" i="56" s="1"/>
  <c r="AR41" i="56" s="1"/>
  <c r="AJ27" i="56"/>
  <c r="AB27" i="56"/>
  <c r="AB29" i="56" s="1"/>
  <c r="AB41" i="56" s="1"/>
  <c r="T27" i="56"/>
  <c r="T29" i="56" s="1"/>
  <c r="T41" i="56" s="1"/>
  <c r="L27" i="56"/>
  <c r="L29" i="56" s="1"/>
  <c r="L41" i="56" s="1"/>
  <c r="AF27" i="56"/>
  <c r="AM27" i="56"/>
  <c r="BG27" i="56"/>
  <c r="BG29" i="56" s="1"/>
  <c r="BG41" i="56" s="1"/>
  <c r="AY27" i="56"/>
  <c r="AY29" i="56" s="1"/>
  <c r="AY41" i="56" s="1"/>
  <c r="AQ27" i="56"/>
  <c r="AI27" i="56"/>
  <c r="AI29" i="56" s="1"/>
  <c r="AI41" i="56" s="1"/>
  <c r="AA27" i="56"/>
  <c r="AA29" i="56" s="1"/>
  <c r="AA41" i="56" s="1"/>
  <c r="S27" i="56"/>
  <c r="S29" i="56" s="1"/>
  <c r="S41" i="56" s="1"/>
  <c r="K27" i="56"/>
  <c r="K29" i="56" s="1"/>
  <c r="K41" i="56" s="1"/>
  <c r="BL27" i="56"/>
  <c r="P27" i="56"/>
  <c r="P29" i="56" s="1"/>
  <c r="P41" i="56" s="1"/>
  <c r="BC27" i="56"/>
  <c r="BC29" i="56" s="1"/>
  <c r="BC41" i="56" s="1"/>
  <c r="W27" i="56"/>
  <c r="BN27" i="56"/>
  <c r="BN29" i="56" s="1"/>
  <c r="BN41" i="56" s="1"/>
  <c r="BF27" i="56"/>
  <c r="BF29" i="56" s="1"/>
  <c r="BF41" i="56" s="1"/>
  <c r="AX27" i="56"/>
  <c r="AX29" i="56" s="1"/>
  <c r="AX41" i="56" s="1"/>
  <c r="AP27" i="56"/>
  <c r="AP29" i="56" s="1"/>
  <c r="AP41" i="56" s="1"/>
  <c r="AH27" i="56"/>
  <c r="AH29" i="56" s="1"/>
  <c r="AH41" i="56" s="1"/>
  <c r="Z27" i="56"/>
  <c r="Z29" i="56" s="1"/>
  <c r="Z41" i="56" s="1"/>
  <c r="R27" i="56"/>
  <c r="J27" i="56"/>
  <c r="AN27" i="56"/>
  <c r="AN29" i="56" s="1"/>
  <c r="AN41" i="56" s="1"/>
  <c r="AE27" i="56"/>
  <c r="AE29" i="56" s="1"/>
  <c r="AE41" i="56" s="1"/>
  <c r="O27" i="56"/>
  <c r="O29" i="56" s="1"/>
  <c r="O41" i="56" s="1"/>
  <c r="BM27" i="56"/>
  <c r="BE27" i="56"/>
  <c r="BE29" i="56" s="1"/>
  <c r="BE41" i="56" s="1"/>
  <c r="AW27" i="56"/>
  <c r="AW29" i="56" s="1"/>
  <c r="AW41" i="56" s="1"/>
  <c r="AO27" i="56"/>
  <c r="AG27" i="56"/>
  <c r="Y27" i="56"/>
  <c r="Y29" i="56" s="1"/>
  <c r="Y41" i="56" s="1"/>
  <c r="Q27" i="56"/>
  <c r="Q29" i="56" s="1"/>
  <c r="Q41" i="56" s="1"/>
  <c r="I27" i="56"/>
  <c r="I29" i="56" s="1"/>
  <c r="I41" i="56" s="1"/>
  <c r="BD27" i="56"/>
  <c r="BD29" i="56" s="1"/>
  <c r="BD41" i="56" s="1"/>
  <c r="BJ27" i="56"/>
  <c r="BB27" i="56"/>
  <c r="BB29" i="56" s="1"/>
  <c r="BB41" i="56" s="1"/>
  <c r="AT27" i="56"/>
  <c r="AL27" i="56"/>
  <c r="AD27" i="56"/>
  <c r="AD29" i="56" s="1"/>
  <c r="AD41" i="56" s="1"/>
  <c r="V27" i="56"/>
  <c r="V29" i="56" s="1"/>
  <c r="V41" i="56" s="1"/>
  <c r="N27" i="56"/>
  <c r="N29" i="56" s="1"/>
  <c r="N41" i="56" s="1"/>
  <c r="AV27" i="56"/>
  <c r="AU27" i="56"/>
  <c r="BI27" i="56"/>
  <c r="BI29" i="56" s="1"/>
  <c r="BI41" i="56" s="1"/>
  <c r="BA27" i="56"/>
  <c r="BA29" i="56" s="1"/>
  <c r="BA41" i="56" s="1"/>
  <c r="AS27" i="56"/>
  <c r="AS29" i="56" s="1"/>
  <c r="AS41" i="56" s="1"/>
  <c r="AK27" i="56"/>
  <c r="AK29" i="56" s="1"/>
  <c r="AK41" i="56" s="1"/>
  <c r="AC27" i="56"/>
  <c r="AC29" i="56" s="1"/>
  <c r="AC41" i="56" s="1"/>
  <c r="U27" i="56"/>
  <c r="U29" i="56" s="1"/>
  <c r="U41" i="56" s="1"/>
  <c r="M27" i="56"/>
  <c r="M29" i="56" s="1"/>
  <c r="M41" i="56" s="1"/>
  <c r="X27" i="56"/>
  <c r="X29" i="56" s="1"/>
  <c r="X41" i="56" s="1"/>
  <c r="BK27" i="56"/>
  <c r="BK29" i="56" s="1"/>
  <c r="BK41" i="56" s="1"/>
  <c r="AJ29" i="56"/>
  <c r="AJ41" i="56" s="1"/>
  <c r="BL29" i="56"/>
  <c r="BL41" i="56" s="1"/>
  <c r="AQ29" i="56"/>
  <c r="AQ41" i="56" s="1"/>
  <c r="BM29" i="56"/>
  <c r="BM41" i="56" s="1"/>
  <c r="AL29" i="56"/>
  <c r="AL41" i="56" s="1"/>
  <c r="AT29" i="56"/>
  <c r="AT41" i="56" s="1"/>
  <c r="AO29" i="56"/>
  <c r="AO41" i="56" s="1"/>
  <c r="W29" i="56"/>
  <c r="W41" i="56" s="1"/>
  <c r="J29" i="56"/>
  <c r="J41" i="56" s="1"/>
  <c r="AM29" i="56"/>
  <c r="AM41" i="56" s="1"/>
  <c r="AF29" i="56"/>
  <c r="AF41" i="56" s="1"/>
  <c r="AG29" i="56"/>
  <c r="AG41" i="56" s="1"/>
  <c r="R29" i="56"/>
  <c r="R41" i="56" s="1"/>
  <c r="BJ29" i="56"/>
  <c r="BJ41" i="56" s="1"/>
  <c r="AU29" i="56"/>
  <c r="AU41" i="56" s="1"/>
  <c r="AV29" i="56"/>
  <c r="AV41" i="56" s="1"/>
  <c r="H34" i="56"/>
  <c r="H29" i="56"/>
  <c r="H41" i="56" s="1"/>
  <c r="AU31" i="58"/>
  <c r="AU39" i="42" s="1"/>
  <c r="AI31" i="58"/>
  <c r="AI39" i="42" s="1"/>
  <c r="AA31" i="58"/>
  <c r="AA39" i="42" s="1"/>
  <c r="AD31" i="58"/>
  <c r="AD39" i="42" s="1"/>
  <c r="V31" i="58"/>
  <c r="V39" i="42" s="1"/>
  <c r="AL31" i="58"/>
  <c r="AL39" i="42" s="1"/>
  <c r="R31" i="58"/>
  <c r="R39" i="42" s="1"/>
  <c r="BJ31" i="58"/>
  <c r="BJ39" i="42" s="1"/>
  <c r="AY31" i="58"/>
  <c r="AY39" i="42" s="1"/>
  <c r="BB31" i="58"/>
  <c r="BB39" i="42" s="1"/>
  <c r="AZ31" i="58"/>
  <c r="AZ39" i="42" s="1"/>
  <c r="AX31" i="58"/>
  <c r="AX39" i="42" s="1"/>
  <c r="BC31" i="58"/>
  <c r="BC39" i="42" s="1"/>
  <c r="AT31" i="58"/>
  <c r="AT39" i="42" s="1"/>
  <c r="AC31" i="58"/>
  <c r="AC39" i="42" s="1"/>
  <c r="AB31" i="58"/>
  <c r="AB39" i="42" s="1"/>
  <c r="Z31" i="58"/>
  <c r="Z39" i="42" s="1"/>
  <c r="AE31" i="58"/>
  <c r="AE39" i="42" s="1"/>
  <c r="T31" i="58"/>
  <c r="T39" i="42" s="1"/>
  <c r="W31" i="58"/>
  <c r="W39" i="42" s="1"/>
  <c r="L31" i="58"/>
  <c r="L39" i="42" s="1"/>
  <c r="BA31" i="58"/>
  <c r="BA39" i="42" s="1"/>
  <c r="BK31" i="58"/>
  <c r="BK39" i="42" s="1"/>
  <c r="J31" i="58"/>
  <c r="J39" i="42" s="1"/>
  <c r="Q31" i="58"/>
  <c r="Q39" i="42" s="1"/>
  <c r="O31" i="58"/>
  <c r="O39" i="42" s="1"/>
  <c r="AQ31" i="58"/>
  <c r="AQ39" i="42" s="1"/>
  <c r="H31" i="58"/>
  <c r="H39" i="42" s="1"/>
  <c r="BN31" i="58"/>
  <c r="BN39" i="42" s="1"/>
  <c r="I31" i="58"/>
  <c r="I39" i="42" s="1"/>
  <c r="BF31" i="58"/>
  <c r="BF39" i="42" s="1"/>
  <c r="AK31" i="58"/>
  <c r="AK39" i="42" s="1"/>
  <c r="S31" i="58"/>
  <c r="S39" i="42" s="1"/>
  <c r="U31" i="58"/>
  <c r="U39" i="42" s="1"/>
  <c r="BI31" i="58"/>
  <c r="BI39" i="42" s="1"/>
  <c r="AR31" i="58"/>
  <c r="AR39" i="42" s="1"/>
  <c r="AP31" i="58"/>
  <c r="AP39" i="42" s="1"/>
  <c r="AW31" i="58"/>
  <c r="AW39" i="42" s="1"/>
  <c r="K31" i="58"/>
  <c r="K39" i="42" s="1"/>
  <c r="AG31" i="58"/>
  <c r="AG39" i="42" s="1"/>
  <c r="Y31" i="58"/>
  <c r="Y39" i="42" s="1"/>
  <c r="N31" i="58"/>
  <c r="N39" i="42" s="1"/>
  <c r="BH31" i="58"/>
  <c r="BH39" i="42" s="1"/>
  <c r="BM31" i="58"/>
  <c r="BM39" i="42" s="1"/>
  <c r="BE31" i="58"/>
  <c r="BE39" i="42" s="1"/>
  <c r="M31" i="58"/>
  <c r="M39" i="42" s="1"/>
  <c r="AS31" i="58"/>
  <c r="AS39" i="42" s="1"/>
  <c r="AJ31" i="58"/>
  <c r="AJ39" i="42" s="1"/>
  <c r="AH31" i="58"/>
  <c r="AH39" i="42" s="1"/>
  <c r="AO31" i="58"/>
  <c r="AO39" i="42" s="1"/>
  <c r="AM31" i="58"/>
  <c r="AM39" i="42" s="1"/>
  <c r="K46" i="42"/>
  <c r="J46" i="42"/>
  <c r="BN45" i="56" l="1"/>
  <c r="BN44" i="42" s="1"/>
  <c r="AQ45" i="56"/>
  <c r="AQ44" i="42" s="1"/>
  <c r="AK45" i="56"/>
  <c r="AK44" i="42" s="1"/>
  <c r="T45" i="56"/>
  <c r="T44" i="42" s="1"/>
  <c r="AJ45" i="56"/>
  <c r="AJ44" i="42" s="1"/>
  <c r="AO45" i="56"/>
  <c r="AO44" i="42" s="1"/>
  <c r="AB45" i="56"/>
  <c r="AB44" i="42" s="1"/>
  <c r="AX45" i="56"/>
  <c r="AX44" i="42" s="1"/>
  <c r="AT45" i="56"/>
  <c r="AT44" i="42" s="1"/>
  <c r="AV45" i="56"/>
  <c r="AV44" i="42" s="1"/>
  <c r="AE45" i="56"/>
  <c r="AE44" i="42" s="1"/>
  <c r="R45" i="56"/>
  <c r="R44" i="42" s="1"/>
  <c r="BL45" i="56"/>
  <c r="BL44" i="42" s="1"/>
  <c r="BD45" i="56"/>
  <c r="BD44" i="42" s="1"/>
  <c r="L45" i="56"/>
  <c r="L44" i="42" s="1"/>
  <c r="AR45" i="56"/>
  <c r="AR44" i="42" s="1"/>
  <c r="AL45" i="56"/>
  <c r="AL44" i="42" s="1"/>
  <c r="AC45" i="56"/>
  <c r="AC44" i="42" s="1"/>
  <c r="Q45" i="56"/>
  <c r="Q44" i="42" s="1"/>
  <c r="AS45" i="56"/>
  <c r="AS44" i="42" s="1"/>
  <c r="BK45" i="56"/>
  <c r="BK44" i="42" s="1"/>
  <c r="AI45" i="56"/>
  <c r="AI44" i="42" s="1"/>
  <c r="BB45" i="56"/>
  <c r="BB44" i="42" s="1"/>
  <c r="K45" i="56"/>
  <c r="U45" i="56"/>
  <c r="U44" i="42" s="1"/>
  <c r="AP45" i="56"/>
  <c r="AP44" i="42" s="1"/>
  <c r="Z45" i="56"/>
  <c r="Z44" i="42" s="1"/>
  <c r="AW45" i="56"/>
  <c r="AW44" i="42" s="1"/>
  <c r="Y45" i="56"/>
  <c r="Y44" i="42" s="1"/>
  <c r="BG45" i="56"/>
  <c r="BG44" i="42" s="1"/>
  <c r="AU45" i="56"/>
  <c r="AU44" i="42" s="1"/>
  <c r="P45" i="56"/>
  <c r="P44" i="42" s="1"/>
  <c r="AH45" i="56"/>
  <c r="AH44" i="42" s="1"/>
  <c r="BE45" i="56"/>
  <c r="BE44" i="42" s="1"/>
  <c r="AN45" i="56"/>
  <c r="AN44" i="42" s="1"/>
  <c r="I45" i="56"/>
  <c r="BM45" i="56"/>
  <c r="BM44" i="42" s="1"/>
  <c r="X45" i="56"/>
  <c r="X44" i="42" s="1"/>
  <c r="BJ45" i="56"/>
  <c r="BJ44" i="42" s="1"/>
  <c r="AF45" i="56"/>
  <c r="AF44" i="42" s="1"/>
  <c r="O45" i="56"/>
  <c r="O44" i="42" s="1"/>
  <c r="BA45" i="56"/>
  <c r="BA44" i="42" s="1"/>
  <c r="AG45" i="56"/>
  <c r="AG44" i="42" s="1"/>
  <c r="V45" i="56"/>
  <c r="V44" i="42" s="1"/>
  <c r="W45" i="56"/>
  <c r="W44" i="42" s="1"/>
  <c r="BI45" i="56"/>
  <c r="BI44" i="42" s="1"/>
  <c r="BC45" i="56"/>
  <c r="BC44" i="42" s="1"/>
  <c r="AM45" i="56"/>
  <c r="AM44" i="42" s="1"/>
  <c r="M45" i="56"/>
  <c r="M44" i="42" s="1"/>
  <c r="J45" i="56"/>
  <c r="N45" i="56"/>
  <c r="N44" i="42" s="1"/>
  <c r="AZ45" i="56"/>
  <c r="AZ44" i="42" s="1"/>
  <c r="AY45" i="56"/>
  <c r="AY44" i="42" s="1"/>
  <c r="BF45" i="56"/>
  <c r="BF44" i="42" s="1"/>
  <c r="AD45" i="56"/>
  <c r="AD44" i="42" s="1"/>
  <c r="AA45" i="56"/>
  <c r="AA44" i="42" s="1"/>
  <c r="BH45" i="56"/>
  <c r="BH44" i="42" s="1"/>
  <c r="S45" i="56"/>
  <c r="S44" i="42" s="1"/>
  <c r="N46" i="42"/>
  <c r="M46" i="42"/>
  <c r="K44" i="42" l="1"/>
  <c r="K50" i="42" s="1"/>
  <c r="J44" i="42"/>
  <c r="J50" i="42" s="1"/>
  <c r="I44" i="42"/>
  <c r="I50" i="42" s="1"/>
  <c r="I52" i="42" s="1"/>
  <c r="M50" i="42"/>
  <c r="M52" i="42" s="1"/>
  <c r="N50" i="42"/>
  <c r="N52" i="42" s="1"/>
  <c r="O46" i="42"/>
  <c r="O50" i="42" s="1"/>
  <c r="O52" i="42" s="1"/>
  <c r="L46" i="42"/>
  <c r="L50" i="42" s="1"/>
  <c r="P46" i="42"/>
  <c r="P50" i="42" s="1"/>
  <c r="P52" i="42" s="1"/>
  <c r="Q46" i="42" l="1"/>
  <c r="Q50" i="42" s="1"/>
  <c r="Q52" i="42" s="1"/>
  <c r="R46" i="42"/>
  <c r="R50" i="42" s="1"/>
  <c r="R52" i="42" s="1"/>
  <c r="S46" i="42" l="1"/>
  <c r="S50" i="42" s="1"/>
  <c r="S52" i="42" s="1"/>
  <c r="T46" i="42"/>
  <c r="T50" i="42" s="1"/>
  <c r="T52" i="42" s="1"/>
  <c r="U46" i="42" l="1"/>
  <c r="U50" i="42" s="1"/>
  <c r="U52" i="42" s="1"/>
  <c r="V46" i="42"/>
  <c r="V50" i="42" s="1"/>
  <c r="V52" i="42" s="1"/>
  <c r="W46" i="42" l="1"/>
  <c r="W50" i="42" s="1"/>
  <c r="W52" i="42" s="1"/>
  <c r="X46" i="42"/>
  <c r="X50" i="42" s="1"/>
  <c r="X52" i="42" s="1"/>
  <c r="Y46" i="42" l="1"/>
  <c r="Y50" i="42" s="1"/>
  <c r="Y52" i="42" s="1"/>
  <c r="Z46" i="42"/>
  <c r="Z50" i="42" s="1"/>
  <c r="Z52" i="42" s="1"/>
  <c r="AA46" i="42" l="1"/>
  <c r="AA50" i="42" s="1"/>
  <c r="AA52" i="42" s="1"/>
  <c r="AB46" i="42"/>
  <c r="AB50" i="42" s="1"/>
  <c r="AB52" i="42" s="1"/>
  <c r="AC46" i="42" l="1"/>
  <c r="AC50" i="42" s="1"/>
  <c r="AC52" i="42" s="1"/>
  <c r="AD46" i="42"/>
  <c r="AD50" i="42" s="1"/>
  <c r="AD52" i="42" s="1"/>
  <c r="AE46" i="42" l="1"/>
  <c r="AE50" i="42" s="1"/>
  <c r="AE52" i="42" s="1"/>
  <c r="AF46" i="42"/>
  <c r="AF50" i="42" s="1"/>
  <c r="AF52" i="42" s="1"/>
  <c r="AG46" i="42" l="1"/>
  <c r="AG50" i="42" s="1"/>
  <c r="AG52" i="42" s="1"/>
  <c r="AH46" i="42"/>
  <c r="AH50" i="42" s="1"/>
  <c r="AH52" i="42" s="1"/>
  <c r="AI46" i="42" l="1"/>
  <c r="AI50" i="42" s="1"/>
  <c r="AI52" i="42" s="1"/>
  <c r="AJ46" i="42"/>
  <c r="AJ50" i="42" s="1"/>
  <c r="AJ52" i="42" s="1"/>
  <c r="AK46" i="42" l="1"/>
  <c r="AK50" i="42" s="1"/>
  <c r="AK52" i="42" s="1"/>
  <c r="AL46" i="42"/>
  <c r="AL50" i="42" s="1"/>
  <c r="AL52" i="42" s="1"/>
  <c r="AM46" i="42"/>
  <c r="AM50" i="42" s="1"/>
  <c r="AM52" i="42" s="1"/>
  <c r="AN46" i="42" l="1"/>
  <c r="AN50" i="42" s="1"/>
  <c r="AN52" i="42" s="1"/>
  <c r="AO46" i="42"/>
  <c r="AO50" i="42" s="1"/>
  <c r="AO52" i="42" s="1"/>
  <c r="AP46" i="42" l="1"/>
  <c r="AP50" i="42" s="1"/>
  <c r="AP52" i="42" s="1"/>
  <c r="AQ46" i="42"/>
  <c r="AQ50" i="42" s="1"/>
  <c r="AQ52" i="42" s="1"/>
  <c r="AR46" i="42" l="1"/>
  <c r="AR50" i="42" s="1"/>
  <c r="AR52" i="42" s="1"/>
  <c r="AS46" i="42"/>
  <c r="AS50" i="42" s="1"/>
  <c r="AS52" i="42" s="1"/>
  <c r="AT46" i="42" l="1"/>
  <c r="AT50" i="42" s="1"/>
  <c r="AT52" i="42" s="1"/>
  <c r="AU46" i="42"/>
  <c r="AU50" i="42" s="1"/>
  <c r="AU52" i="42" s="1"/>
  <c r="AV46" i="42" l="1"/>
  <c r="AV50" i="42" s="1"/>
  <c r="AV52" i="42" s="1"/>
  <c r="AW46" i="42"/>
  <c r="AW50" i="42" s="1"/>
  <c r="AW52" i="42" s="1"/>
  <c r="AX46" i="42" l="1"/>
  <c r="AX50" i="42" s="1"/>
  <c r="AX52" i="42" s="1"/>
  <c r="AY46" i="42"/>
  <c r="AY50" i="42" s="1"/>
  <c r="AY52" i="42" s="1"/>
  <c r="AZ46" i="42" l="1"/>
  <c r="AZ50" i="42" s="1"/>
  <c r="AZ52" i="42" s="1"/>
  <c r="BA46" i="42"/>
  <c r="BA50" i="42" s="1"/>
  <c r="BA52" i="42" s="1"/>
  <c r="BB46" i="42" l="1"/>
  <c r="BB50" i="42" s="1"/>
  <c r="BB52" i="42" s="1"/>
  <c r="BC46" i="42"/>
  <c r="BC50" i="42" s="1"/>
  <c r="BC52" i="42" s="1"/>
  <c r="E42" i="43"/>
  <c r="BD46" i="42" l="1"/>
  <c r="BD50" i="42" s="1"/>
  <c r="BD52" i="42" s="1"/>
  <c r="BE46" i="42"/>
  <c r="BE50" i="42" s="1"/>
  <c r="BE52" i="42" s="1"/>
  <c r="AX11" i="29"/>
  <c r="AW11" i="29"/>
  <c r="AV11" i="29"/>
  <c r="AU11" i="29"/>
  <c r="AT11" i="29"/>
  <c r="AS11" i="29"/>
  <c r="AR11" i="29"/>
  <c r="AQ11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9" i="29"/>
  <c r="B28" i="29"/>
  <c r="BF46" i="42" l="1"/>
  <c r="BF50" i="42" s="1"/>
  <c r="BF52" i="42" s="1"/>
  <c r="BG46" i="42"/>
  <c r="BG50" i="42" s="1"/>
  <c r="BG52" i="42" s="1"/>
  <c r="BA97" i="53"/>
  <c r="AZ97" i="53"/>
  <c r="AY97" i="53"/>
  <c r="AX97" i="53"/>
  <c r="AW97" i="53"/>
  <c r="AV97" i="53"/>
  <c r="AU97" i="53"/>
  <c r="AT97" i="53"/>
  <c r="AS97" i="53"/>
  <c r="AR97" i="53"/>
  <c r="AQ97" i="53"/>
  <c r="AP97" i="53"/>
  <c r="BH46" i="42" l="1"/>
  <c r="BH50" i="42" s="1"/>
  <c r="BH52" i="42" s="1"/>
  <c r="AR9" i="46"/>
  <c r="AR10" i="46" s="1"/>
  <c r="AP9" i="46"/>
  <c r="AP10" i="46" s="1"/>
  <c r="AO9" i="46"/>
  <c r="AO10" i="46" s="1"/>
  <c r="AN9" i="46"/>
  <c r="AN10" i="46" s="1"/>
  <c r="AM9" i="46"/>
  <c r="AM10" i="46" s="1"/>
  <c r="AL9" i="46"/>
  <c r="AL10" i="46" s="1"/>
  <c r="AK9" i="46"/>
  <c r="AK10" i="46" s="1"/>
  <c r="AJ9" i="46"/>
  <c r="AJ10" i="46" s="1"/>
  <c r="AH9" i="46"/>
  <c r="AH10" i="46" s="1"/>
  <c r="AG9" i="46"/>
  <c r="AG10" i="46" s="1"/>
  <c r="AF9" i="46"/>
  <c r="AF10" i="46" s="1"/>
  <c r="AE9" i="46"/>
  <c r="AE10" i="46" s="1"/>
  <c r="AD9" i="46"/>
  <c r="AD10" i="46" s="1"/>
  <c r="AC9" i="46"/>
  <c r="AC10" i="46" s="1"/>
  <c r="AB9" i="46"/>
  <c r="AB10" i="46" s="1"/>
  <c r="AA9" i="46"/>
  <c r="AA10" i="46" s="1"/>
  <c r="Z9" i="46"/>
  <c r="AI9" i="46" l="1"/>
  <c r="AI10" i="46" s="1"/>
  <c r="AQ9" i="46"/>
  <c r="AQ10" i="46" s="1"/>
  <c r="H45" i="56" l="1"/>
  <c r="H44" i="42" s="1"/>
  <c r="H50" i="42" s="1"/>
  <c r="H52" i="42" s="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9" i="21"/>
  <c r="E43" i="21"/>
  <c r="E40" i="21"/>
  <c r="AO12" i="21" l="1"/>
  <c r="Y12" i="21"/>
  <c r="W12" i="21"/>
  <c r="AE12" i="21"/>
  <c r="AX12" i="21"/>
  <c r="AQ12" i="21"/>
  <c r="P12" i="21"/>
  <c r="AN12" i="21"/>
  <c r="M12" i="21"/>
  <c r="L12" i="21"/>
  <c r="AF12" i="21"/>
  <c r="K12" i="21"/>
  <c r="T12" i="21"/>
  <c r="AJ12" i="21"/>
  <c r="O12" i="21"/>
  <c r="AM12" i="21"/>
  <c r="AP12" i="21"/>
  <c r="AZ12" i="21"/>
  <c r="AI12" i="21"/>
  <c r="R12" i="21"/>
  <c r="E12" i="21"/>
  <c r="AK12" i="21"/>
  <c r="AR12" i="21"/>
  <c r="J12" i="21"/>
  <c r="U12" i="21"/>
  <c r="AB12" i="21"/>
  <c r="Q12" i="21"/>
  <c r="AU12" i="21"/>
  <c r="AD12" i="21"/>
  <c r="N12" i="21"/>
  <c r="AG12" i="21"/>
  <c r="X12" i="21"/>
  <c r="I12" i="21"/>
  <c r="AA12" i="21"/>
  <c r="AT12" i="21"/>
  <c r="AL12" i="21"/>
  <c r="V12" i="21"/>
  <c r="S12" i="21"/>
  <c r="F12" i="21"/>
  <c r="AH12" i="21"/>
  <c r="AV12" i="21"/>
  <c r="AY12" i="21"/>
  <c r="Z12" i="21"/>
  <c r="AS12" i="21"/>
  <c r="AW12" i="21"/>
  <c r="AC12" i="21"/>
  <c r="G12" i="21"/>
  <c r="H12" i="21"/>
  <c r="AZ4" i="29" l="1"/>
  <c r="AT29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M44" i="45"/>
  <c r="AM45" i="45" s="1"/>
  <c r="AE44" i="45"/>
  <c r="AE45" i="45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Z29" i="21"/>
  <c r="AY29" i="21"/>
  <c r="AX29" i="21"/>
  <c r="AW29" i="21"/>
  <c r="AV29" i="21"/>
  <c r="AU29" i="21"/>
  <c r="AS29" i="21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20" i="29"/>
  <c r="B98" i="53"/>
  <c r="AP16" i="53"/>
  <c r="C16" i="53"/>
  <c r="D16" i="53" s="1"/>
  <c r="E16" i="53" s="1"/>
  <c r="F16" i="53" s="1"/>
  <c r="G16" i="53" s="1"/>
  <c r="H16" i="53" s="1"/>
  <c r="I16" i="53" s="1"/>
  <c r="J16" i="53" s="1"/>
  <c r="K16" i="53" s="1"/>
  <c r="L16" i="53" s="1"/>
  <c r="M16" i="53" s="1"/>
  <c r="N16" i="53" s="1"/>
  <c r="O16" i="53" s="1"/>
  <c r="P16" i="53" s="1"/>
  <c r="Q16" i="53" s="1"/>
  <c r="R16" i="53" s="1"/>
  <c r="S16" i="53" s="1"/>
  <c r="T16" i="53" s="1"/>
  <c r="U16" i="53" s="1"/>
  <c r="AV44" i="45" l="1"/>
  <c r="AV45" i="45" s="1"/>
  <c r="AV47" i="45" s="1"/>
  <c r="AV22" i="21" s="1"/>
  <c r="AG44" i="45"/>
  <c r="AG45" i="45" s="1"/>
  <c r="AG47" i="45" s="1"/>
  <c r="AG22" i="21" s="1"/>
  <c r="AO44" i="45"/>
  <c r="AO45" i="45" s="1"/>
  <c r="AO47" i="45" s="1"/>
  <c r="AO22" i="21" s="1"/>
  <c r="AW44" i="45"/>
  <c r="AW45" i="45" s="1"/>
  <c r="AW47" i="45" s="1"/>
  <c r="AW22" i="21" s="1"/>
  <c r="AF44" i="45"/>
  <c r="AF45" i="45" s="1"/>
  <c r="AF47" i="45" s="1"/>
  <c r="AF22" i="21" s="1"/>
  <c r="AN44" i="45"/>
  <c r="AN45" i="45" s="1"/>
  <c r="AN47" i="45" s="1"/>
  <c r="AN22" i="21" s="1"/>
  <c r="Y44" i="45"/>
  <c r="Y45" i="45" s="1"/>
  <c r="AA44" i="45"/>
  <c r="AA45" i="45" s="1"/>
  <c r="AA47" i="45" s="1"/>
  <c r="AA22" i="21" s="1"/>
  <c r="AI44" i="45"/>
  <c r="AI45" i="45" s="1"/>
  <c r="AI47" i="45" s="1"/>
  <c r="AI22" i="21" s="1"/>
  <c r="AY44" i="45"/>
  <c r="AY45" i="45" s="1"/>
  <c r="AY47" i="45" s="1"/>
  <c r="AY22" i="21" s="1"/>
  <c r="AQ44" i="45"/>
  <c r="AQ45" i="45" s="1"/>
  <c r="Z18" i="46"/>
  <c r="Z20" i="21" s="1"/>
  <c r="Z10" i="46"/>
  <c r="AB44" i="45"/>
  <c r="AB45" i="45" s="1"/>
  <c r="AB47" i="45" s="1"/>
  <c r="AB22" i="21" s="1"/>
  <c r="AD44" i="45"/>
  <c r="AD45" i="45" s="1"/>
  <c r="AD47" i="45" s="1"/>
  <c r="AD22" i="21" s="1"/>
  <c r="AL44" i="45"/>
  <c r="AL45" i="45" s="1"/>
  <c r="AL47" i="45" s="1"/>
  <c r="AL22" i="21" s="1"/>
  <c r="AT44" i="45"/>
  <c r="AT45" i="45" s="1"/>
  <c r="AT47" i="45" s="1"/>
  <c r="AT22" i="21" s="1"/>
  <c r="AU44" i="45"/>
  <c r="AU45" i="45" s="1"/>
  <c r="AU47" i="45" s="1"/>
  <c r="AU22" i="21" s="1"/>
  <c r="AJ44" i="45"/>
  <c r="AJ45" i="45" s="1"/>
  <c r="AJ47" i="45" s="1"/>
  <c r="AJ22" i="21" s="1"/>
  <c r="AR44" i="45"/>
  <c r="AR45" i="45" s="1"/>
  <c r="AR47" i="45" s="1"/>
  <c r="AR22" i="21" s="1"/>
  <c r="AZ44" i="45"/>
  <c r="AZ45" i="45" s="1"/>
  <c r="AZ47" i="45" s="1"/>
  <c r="AZ22" i="21" s="1"/>
  <c r="AC44" i="45"/>
  <c r="AC45" i="45" s="1"/>
  <c r="AC47" i="45" s="1"/>
  <c r="AC22" i="21" s="1"/>
  <c r="AK44" i="45"/>
  <c r="AK45" i="45" s="1"/>
  <c r="AK47" i="45" s="1"/>
  <c r="AK22" i="21" s="1"/>
  <c r="AS44" i="45"/>
  <c r="AS45" i="45" s="1"/>
  <c r="AS47" i="45" s="1"/>
  <c r="AS22" i="21" s="1"/>
  <c r="AB18" i="46"/>
  <c r="AB20" i="21" s="1"/>
  <c r="Z44" i="45"/>
  <c r="Z45" i="45" s="1"/>
  <c r="Z47" i="45" s="1"/>
  <c r="Z22" i="21" s="1"/>
  <c r="AH44" i="45"/>
  <c r="AH45" i="45" s="1"/>
  <c r="AH47" i="45" s="1"/>
  <c r="AH22" i="21" s="1"/>
  <c r="AP44" i="45"/>
  <c r="AP45" i="45" s="1"/>
  <c r="AP47" i="45" s="1"/>
  <c r="AP22" i="21" s="1"/>
  <c r="AX44" i="45"/>
  <c r="AX45" i="45" s="1"/>
  <c r="AX47" i="45" s="1"/>
  <c r="AX22" i="21" s="1"/>
  <c r="AN18" i="46"/>
  <c r="AN20" i="21" s="1"/>
  <c r="AF18" i="46"/>
  <c r="AF20" i="21" s="1"/>
  <c r="AP18" i="46"/>
  <c r="AP20" i="21" s="1"/>
  <c r="AG18" i="46"/>
  <c r="AG20" i="21" s="1"/>
  <c r="AQ18" i="46"/>
  <c r="AQ20" i="21" s="1"/>
  <c r="AO18" i="46"/>
  <c r="AO20" i="21" s="1"/>
  <c r="AH18" i="46"/>
  <c r="AH20" i="21" s="1"/>
  <c r="AI18" i="46"/>
  <c r="AI20" i="21" s="1"/>
  <c r="AA18" i="46"/>
  <c r="AA20" i="21" s="1"/>
  <c r="Y47" i="45"/>
  <c r="Y22" i="21" s="1"/>
  <c r="AB29" i="21"/>
  <c r="U29" i="21"/>
  <c r="H29" i="21"/>
  <c r="P29" i="21"/>
  <c r="X29" i="21"/>
  <c r="AF29" i="21"/>
  <c r="AN29" i="21"/>
  <c r="I29" i="21"/>
  <c r="Q29" i="21"/>
  <c r="Y29" i="21"/>
  <c r="AG29" i="21"/>
  <c r="AO29" i="21"/>
  <c r="L29" i="21"/>
  <c r="T29" i="21"/>
  <c r="AJ29" i="21"/>
  <c r="AR29" i="21"/>
  <c r="AC29" i="21"/>
  <c r="AK29" i="21"/>
  <c r="AJ18" i="46"/>
  <c r="AJ20" i="21" s="1"/>
  <c r="AR18" i="46"/>
  <c r="AR20" i="21" s="1"/>
  <c r="F29" i="21"/>
  <c r="N29" i="21"/>
  <c r="V29" i="21"/>
  <c r="AD29" i="21"/>
  <c r="AL29" i="21"/>
  <c r="M29" i="21"/>
  <c r="B99" i="53"/>
  <c r="B100" i="53" s="1"/>
  <c r="AC18" i="46"/>
  <c r="AC20" i="21" s="1"/>
  <c r="AK18" i="46"/>
  <c r="AK20" i="21" s="1"/>
  <c r="G29" i="21"/>
  <c r="O29" i="21"/>
  <c r="W29" i="21"/>
  <c r="AE29" i="21"/>
  <c r="AM29" i="21"/>
  <c r="AD18" i="46"/>
  <c r="AD20" i="21" s="1"/>
  <c r="AL18" i="46"/>
  <c r="AL20" i="21" s="1"/>
  <c r="J29" i="21"/>
  <c r="R29" i="21"/>
  <c r="Z29" i="21"/>
  <c r="AH29" i="21"/>
  <c r="AP29" i="21"/>
  <c r="K29" i="21"/>
  <c r="S29" i="21"/>
  <c r="AA29" i="21"/>
  <c r="AI29" i="21"/>
  <c r="AQ29" i="21"/>
  <c r="AE18" i="46"/>
  <c r="AE20" i="21" s="1"/>
  <c r="AM18" i="46"/>
  <c r="AM20" i="21" s="1"/>
  <c r="AE47" i="45"/>
  <c r="AE22" i="21" s="1"/>
  <c r="AM47" i="45"/>
  <c r="AM22" i="21" s="1"/>
  <c r="AQ47" i="45"/>
  <c r="AQ22" i="21" s="1"/>
  <c r="E13" i="46"/>
  <c r="AS7" i="46"/>
  <c r="AT7" i="46" s="1"/>
  <c r="AU7" i="46" s="1"/>
  <c r="AV7" i="46" s="1"/>
  <c r="AW7" i="46" s="1"/>
  <c r="AX7" i="46" s="1"/>
  <c r="AY7" i="46" s="1"/>
  <c r="AZ7" i="46" s="1"/>
  <c r="F7" i="46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AL43" i="73" l="1"/>
  <c r="AL45" i="73" s="1"/>
  <c r="AC43" i="73"/>
  <c r="AC45" i="73" s="1"/>
  <c r="AB43" i="73"/>
  <c r="AB45" i="73" s="1"/>
  <c r="AH43" i="73"/>
  <c r="AH45" i="73" s="1"/>
  <c r="AD43" i="73"/>
  <c r="AD45" i="73" s="1"/>
  <c r="AR43" i="73"/>
  <c r="AR45" i="73" s="1"/>
  <c r="AN43" i="73"/>
  <c r="AN45" i="73" s="1"/>
  <c r="AQ43" i="73"/>
  <c r="AQ45" i="73" s="1"/>
  <c r="AF43" i="73"/>
  <c r="AF45" i="73" s="1"/>
  <c r="AI43" i="73"/>
  <c r="AI45" i="73" s="1"/>
  <c r="AP43" i="73"/>
  <c r="AP45" i="73" s="1"/>
  <c r="AA43" i="73"/>
  <c r="AA45" i="73" s="1"/>
  <c r="AO43" i="73"/>
  <c r="AO45" i="73" s="1"/>
  <c r="Z43" i="73"/>
  <c r="Z45" i="73" s="1"/>
  <c r="C32" i="21"/>
  <c r="C31" i="21"/>
  <c r="AJ43" i="73"/>
  <c r="AJ45" i="73" s="1"/>
  <c r="AG43" i="73"/>
  <c r="AG45" i="73" s="1"/>
  <c r="AE43" i="73"/>
  <c r="AE45" i="73" s="1"/>
  <c r="AM43" i="73"/>
  <c r="AM45" i="73" s="1"/>
  <c r="AK43" i="73"/>
  <c r="AK45" i="73" s="1"/>
  <c r="AM24" i="21"/>
  <c r="Z24" i="21"/>
  <c r="AJ24" i="21"/>
  <c r="AA24" i="21"/>
  <c r="AL24" i="21"/>
  <c r="AF24" i="21"/>
  <c r="AN24" i="21"/>
  <c r="AR24" i="21"/>
  <c r="AO24" i="21"/>
  <c r="AI24" i="21"/>
  <c r="AC24" i="21"/>
  <c r="AD24" i="21"/>
  <c r="AH24" i="21"/>
  <c r="AE24" i="21"/>
  <c r="AQ24" i="21"/>
  <c r="AG24" i="21"/>
  <c r="AB24" i="21"/>
  <c r="AK24" i="21"/>
  <c r="AP24" i="21"/>
  <c r="E29" i="21"/>
  <c r="X45" i="45"/>
  <c r="X47" i="45" s="1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AL32" i="21" l="1"/>
  <c r="AM32" i="21"/>
  <c r="AK32" i="21"/>
  <c r="AJ32" i="21"/>
  <c r="AA32" i="21"/>
  <c r="AQ32" i="21"/>
  <c r="AH32" i="21"/>
  <c r="AN32" i="21"/>
  <c r="AE32" i="21"/>
  <c r="Z32" i="21"/>
  <c r="AI32" i="21"/>
  <c r="AR32" i="21"/>
  <c r="AC32" i="21"/>
  <c r="AP32" i="21"/>
  <c r="AB32" i="21"/>
  <c r="AG32" i="21"/>
  <c r="AO32" i="21"/>
  <c r="AF32" i="21"/>
  <c r="AD32" i="21"/>
  <c r="B13" i="29"/>
  <c r="B15" i="29" l="1"/>
  <c r="E18" i="21" s="1"/>
  <c r="E15" i="46"/>
  <c r="E16" i="46" s="1"/>
  <c r="AZ18" i="21"/>
  <c r="AY18" i="21"/>
  <c r="AX18" i="21"/>
  <c r="AW18" i="21"/>
  <c r="AV18" i="21"/>
  <c r="AU18" i="21"/>
  <c r="AT18" i="21"/>
  <c r="AS18" i="21"/>
  <c r="AP2" i="29"/>
  <c r="AQ2" i="29" s="1"/>
  <c r="AR2" i="29" s="1"/>
  <c r="AS2" i="29" s="1"/>
  <c r="AT2" i="29" s="1"/>
  <c r="AU2" i="29" s="1"/>
  <c r="AV2" i="29" s="1"/>
  <c r="AW2" i="29" s="1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43" i="43"/>
  <c r="AN6" i="21" l="1"/>
  <c r="AF6" i="21"/>
  <c r="X6" i="21"/>
  <c r="X14" i="21" s="1"/>
  <c r="H6" i="21"/>
  <c r="H14" i="21" s="1"/>
  <c r="N6" i="21"/>
  <c r="N14" i="21" s="1"/>
  <c r="U6" i="21"/>
  <c r="U14" i="21" s="1"/>
  <c r="I6" i="21"/>
  <c r="I14" i="21" s="1"/>
  <c r="AM6" i="21"/>
  <c r="AE6" i="21"/>
  <c r="W6" i="21"/>
  <c r="W14" i="21" s="1"/>
  <c r="G6" i="21"/>
  <c r="G14" i="21" s="1"/>
  <c r="V6" i="21"/>
  <c r="V14" i="21" s="1"/>
  <c r="AC6" i="21"/>
  <c r="M6" i="21"/>
  <c r="M14" i="21" s="1"/>
  <c r="Q6" i="21"/>
  <c r="Q14" i="21" s="1"/>
  <c r="AT6" i="21"/>
  <c r="AT14" i="21" s="1"/>
  <c r="AL6" i="21"/>
  <c r="AD6" i="21"/>
  <c r="F6" i="21"/>
  <c r="F14" i="21" s="1"/>
  <c r="AS6" i="21"/>
  <c r="AS14" i="21" s="1"/>
  <c r="AK6" i="21"/>
  <c r="AO6" i="21"/>
  <c r="AZ6" i="21"/>
  <c r="AZ14" i="21" s="1"/>
  <c r="AR6" i="21"/>
  <c r="AJ6" i="21"/>
  <c r="AB6" i="21"/>
  <c r="L6" i="21"/>
  <c r="L14" i="21" s="1"/>
  <c r="J6" i="21"/>
  <c r="J14" i="21" s="1"/>
  <c r="AY6" i="21"/>
  <c r="AY14" i="21" s="1"/>
  <c r="AQ6" i="21"/>
  <c r="AI6" i="21"/>
  <c r="AA6" i="21"/>
  <c r="S6" i="21"/>
  <c r="S14" i="21" s="1"/>
  <c r="AX6" i="21"/>
  <c r="AX14" i="21" s="1"/>
  <c r="R6" i="21"/>
  <c r="R14" i="21" s="1"/>
  <c r="AW6" i="21"/>
  <c r="AW14" i="21" s="1"/>
  <c r="Y6" i="21"/>
  <c r="Y14" i="21" s="1"/>
  <c r="T6" i="21"/>
  <c r="T14" i="21" s="1"/>
  <c r="Z6" i="21"/>
  <c r="AG6" i="21"/>
  <c r="AH6" i="21"/>
  <c r="AP6" i="21"/>
  <c r="AU6" i="21"/>
  <c r="AU14" i="21" s="1"/>
  <c r="O6" i="21"/>
  <c r="O14" i="21" s="1"/>
  <c r="T33" i="43"/>
  <c r="K6" i="21"/>
  <c r="K14" i="21" s="1"/>
  <c r="P6" i="21"/>
  <c r="P14" i="21" s="1"/>
  <c r="AV6" i="21"/>
  <c r="AV14" i="21" s="1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AP14" i="21" l="1"/>
  <c r="AB14" i="21"/>
  <c r="AH14" i="21"/>
  <c r="AJ14" i="21"/>
  <c r="AL14" i="21"/>
  <c r="AE14" i="21"/>
  <c r="AN14" i="21"/>
  <c r="AG14" i="21"/>
  <c r="AA14" i="21"/>
  <c r="AR14" i="21"/>
  <c r="AM14" i="21"/>
  <c r="Z14" i="21"/>
  <c r="AI14" i="21"/>
  <c r="AD14" i="21"/>
  <c r="AQ14" i="21"/>
  <c r="AO14" i="21"/>
  <c r="AF14" i="21"/>
  <c r="AK14" i="21"/>
  <c r="AC14" i="21"/>
  <c r="E6" i="21"/>
  <c r="E14" i="21" s="1"/>
  <c r="AF26" i="21" l="1"/>
  <c r="AH26" i="21"/>
  <c r="AC26" i="21"/>
  <c r="AO26" i="21"/>
  <c r="AL26" i="21"/>
  <c r="AM26" i="21"/>
  <c r="AG26" i="21"/>
  <c r="AI26" i="21"/>
  <c r="AR26" i="21"/>
  <c r="AB26" i="21"/>
  <c r="AK26" i="21"/>
  <c r="AN26" i="21"/>
  <c r="AE26" i="21"/>
  <c r="AD26" i="21"/>
  <c r="AQ26" i="21"/>
  <c r="Z26" i="21"/>
  <c r="AJ26" i="21"/>
  <c r="AA26" i="21"/>
  <c r="AP26" i="21"/>
  <c r="AI11" i="73" l="1"/>
  <c r="AI27" i="73"/>
  <c r="AI9" i="73"/>
  <c r="AI25" i="73"/>
  <c r="AI7" i="73"/>
  <c r="AI13" i="73"/>
  <c r="AI5" i="73"/>
  <c r="AI22" i="73"/>
  <c r="AI29" i="73"/>
  <c r="AG13" i="73"/>
  <c r="AG25" i="73"/>
  <c r="AG7" i="73"/>
  <c r="AG11" i="73"/>
  <c r="AG5" i="73"/>
  <c r="AG27" i="73"/>
  <c r="AG9" i="73"/>
  <c r="AG22" i="73"/>
  <c r="AG29" i="73"/>
  <c r="AD27" i="73"/>
  <c r="AD9" i="73"/>
  <c r="AD25" i="73"/>
  <c r="AD7" i="73"/>
  <c r="AD11" i="73"/>
  <c r="AD13" i="73"/>
  <c r="AD5" i="73"/>
  <c r="AD22" i="73"/>
  <c r="AD29" i="73"/>
  <c r="AM25" i="73"/>
  <c r="AM5" i="73"/>
  <c r="AM9" i="73"/>
  <c r="AM13" i="73"/>
  <c r="AM27" i="73"/>
  <c r="AM11" i="73"/>
  <c r="AM7" i="73"/>
  <c r="AM22" i="73"/>
  <c r="AM29" i="73"/>
  <c r="AE25" i="73"/>
  <c r="AE7" i="73"/>
  <c r="AE13" i="73"/>
  <c r="AE5" i="73"/>
  <c r="AE9" i="73"/>
  <c r="AE11" i="73"/>
  <c r="AE27" i="73"/>
  <c r="AE22" i="73"/>
  <c r="AE29" i="73"/>
  <c r="AL27" i="73"/>
  <c r="AL9" i="73"/>
  <c r="AL25" i="73"/>
  <c r="AL7" i="73"/>
  <c r="AL13" i="73"/>
  <c r="AL5" i="73"/>
  <c r="AL11" i="73"/>
  <c r="AL22" i="73"/>
  <c r="AL29" i="73"/>
  <c r="AN25" i="73"/>
  <c r="AN7" i="73"/>
  <c r="AN13" i="73"/>
  <c r="AN5" i="73"/>
  <c r="AN11" i="73"/>
  <c r="AN27" i="73"/>
  <c r="AN9" i="73"/>
  <c r="AN22" i="73"/>
  <c r="AN29" i="73"/>
  <c r="AO13" i="73"/>
  <c r="AO25" i="73"/>
  <c r="AO5" i="73"/>
  <c r="AO11" i="73"/>
  <c r="AO27" i="73"/>
  <c r="AO9" i="73"/>
  <c r="AO7" i="73"/>
  <c r="AO22" i="73"/>
  <c r="AO29" i="73"/>
  <c r="Z7" i="73"/>
  <c r="Z5" i="73"/>
  <c r="Z25" i="73"/>
  <c r="Z27" i="73"/>
  <c r="Z9" i="73"/>
  <c r="Z11" i="73"/>
  <c r="Z13" i="73"/>
  <c r="C27" i="21"/>
  <c r="AH28" i="21" s="1"/>
  <c r="C28" i="21"/>
  <c r="Z22" i="73"/>
  <c r="Z29" i="73"/>
  <c r="AK27" i="73"/>
  <c r="AK9" i="73"/>
  <c r="AK7" i="73"/>
  <c r="AK25" i="73"/>
  <c r="AK11" i="73"/>
  <c r="AK13" i="73"/>
  <c r="AK5" i="73"/>
  <c r="AK22" i="73"/>
  <c r="AK29" i="73"/>
  <c r="AC27" i="73"/>
  <c r="AC25" i="73"/>
  <c r="AC7" i="73"/>
  <c r="AC9" i="73"/>
  <c r="AC13" i="73"/>
  <c r="AC5" i="73"/>
  <c r="AC11" i="73"/>
  <c r="AC22" i="73"/>
  <c r="AC29" i="73"/>
  <c r="AQ11" i="73"/>
  <c r="AQ27" i="73"/>
  <c r="AQ9" i="73"/>
  <c r="AQ13" i="73"/>
  <c r="AQ5" i="73"/>
  <c r="AQ25" i="73"/>
  <c r="AQ7" i="73"/>
  <c r="AQ22" i="73"/>
  <c r="AQ29" i="73"/>
  <c r="AP13" i="73"/>
  <c r="AP5" i="73"/>
  <c r="AP11" i="73"/>
  <c r="AP25" i="73"/>
  <c r="AP7" i="73"/>
  <c r="AP27" i="73"/>
  <c r="AP9" i="73"/>
  <c r="AP22" i="73"/>
  <c r="AP29" i="73"/>
  <c r="AA13" i="73"/>
  <c r="AA11" i="73"/>
  <c r="AA27" i="73"/>
  <c r="AA9" i="73"/>
  <c r="AA5" i="73"/>
  <c r="AA25" i="73"/>
  <c r="AA7" i="73"/>
  <c r="AA22" i="73"/>
  <c r="AA29" i="73"/>
  <c r="AB11" i="73"/>
  <c r="AB27" i="73"/>
  <c r="AB9" i="73"/>
  <c r="AB13" i="73"/>
  <c r="AB25" i="73"/>
  <c r="AB7" i="73"/>
  <c r="AB5" i="73"/>
  <c r="AB22" i="73"/>
  <c r="AB29" i="73"/>
  <c r="AH13" i="73"/>
  <c r="AH5" i="73"/>
  <c r="AH11" i="73"/>
  <c r="AH7" i="73"/>
  <c r="AH27" i="73"/>
  <c r="AH9" i="73"/>
  <c r="AH25" i="73"/>
  <c r="AH22" i="73"/>
  <c r="AH29" i="73"/>
  <c r="AJ11" i="73"/>
  <c r="AJ27" i="73"/>
  <c r="AJ9" i="73"/>
  <c r="AJ13" i="73"/>
  <c r="AJ25" i="73"/>
  <c r="AJ7" i="73"/>
  <c r="AJ5" i="73"/>
  <c r="AJ22" i="73"/>
  <c r="AJ29" i="73"/>
  <c r="AR11" i="73"/>
  <c r="AR27" i="73"/>
  <c r="AR9" i="73"/>
  <c r="AR25" i="73"/>
  <c r="AR7" i="73"/>
  <c r="AR5" i="73"/>
  <c r="AR13" i="73"/>
  <c r="AR22" i="73"/>
  <c r="AR29" i="73"/>
  <c r="AF25" i="73"/>
  <c r="AF7" i="73"/>
  <c r="AF13" i="73"/>
  <c r="AF5" i="73"/>
  <c r="AF27" i="73"/>
  <c r="AF11" i="73"/>
  <c r="AF9" i="73"/>
  <c r="AF22" i="73"/>
  <c r="AF29" i="73"/>
  <c r="AC33" i="21"/>
  <c r="AC38" i="73"/>
  <c r="AC41" i="73" s="1"/>
  <c r="AD33" i="21"/>
  <c r="AD38" i="73"/>
  <c r="AD41" i="73" s="1"/>
  <c r="AP33" i="21"/>
  <c r="AP38" i="73"/>
  <c r="AP41" i="73" s="1"/>
  <c r="AL33" i="21"/>
  <c r="AL38" i="73"/>
  <c r="AL41" i="73" s="1"/>
  <c r="AH33" i="21"/>
  <c r="AH38" i="73"/>
  <c r="AH41" i="73" s="1"/>
  <c r="AI33" i="21"/>
  <c r="AI38" i="73"/>
  <c r="AI41" i="73" s="1"/>
  <c r="AE33" i="21"/>
  <c r="AE38" i="73"/>
  <c r="AE41" i="73" s="1"/>
  <c r="AB33" i="21"/>
  <c r="AB38" i="73"/>
  <c r="AB41" i="73" s="1"/>
  <c r="AN33" i="21"/>
  <c r="AN38" i="73"/>
  <c r="AN41" i="73" s="1"/>
  <c r="AK33" i="21"/>
  <c r="AK38" i="73"/>
  <c r="AK41" i="73" s="1"/>
  <c r="AG33" i="21"/>
  <c r="AG38" i="73"/>
  <c r="AG41" i="73" s="1"/>
  <c r="AR33" i="21"/>
  <c r="AR38" i="73"/>
  <c r="AR41" i="73" s="1"/>
  <c r="AM33" i="21"/>
  <c r="AM38" i="73"/>
  <c r="AM41" i="73" s="1"/>
  <c r="AJ33" i="21"/>
  <c r="AJ38" i="73"/>
  <c r="AJ41" i="73" s="1"/>
  <c r="Z33" i="21"/>
  <c r="Z38" i="73"/>
  <c r="Z41" i="73" s="1"/>
  <c r="AA33" i="21"/>
  <c r="AA38" i="73"/>
  <c r="AA41" i="73" s="1"/>
  <c r="AQ33" i="21"/>
  <c r="AQ38" i="73"/>
  <c r="AQ41" i="73" s="1"/>
  <c r="AO33" i="21"/>
  <c r="AO38" i="73"/>
  <c r="AO41" i="73" s="1"/>
  <c r="AF33" i="21"/>
  <c r="AF38" i="73"/>
  <c r="AF41" i="73" s="1"/>
  <c r="AB28" i="21" l="1"/>
  <c r="AI30" i="73"/>
  <c r="AQ28" i="21"/>
  <c r="AF28" i="21"/>
  <c r="AO28" i="21"/>
  <c r="AC28" i="21"/>
  <c r="AM28" i="21"/>
  <c r="AQ14" i="73"/>
  <c r="Z30" i="73"/>
  <c r="AB14" i="73"/>
  <c r="Z28" i="21"/>
  <c r="AN14" i="73"/>
  <c r="AL14" i="73"/>
  <c r="AE28" i="21"/>
  <c r="AM14" i="73"/>
  <c r="AI28" i="21"/>
  <c r="AF30" i="73"/>
  <c r="AB30" i="73"/>
  <c r="AC30" i="73"/>
  <c r="AO30" i="73"/>
  <c r="AM30" i="73"/>
  <c r="AG14" i="73"/>
  <c r="AI14" i="73"/>
  <c r="AA30" i="73"/>
  <c r="AR28" i="21"/>
  <c r="AA28" i="21"/>
  <c r="AP14" i="73"/>
  <c r="AC14" i="73"/>
  <c r="AK28" i="21"/>
  <c r="AN28" i="21"/>
  <c r="AE14" i="73"/>
  <c r="AD28" i="21"/>
  <c r="AR30" i="73"/>
  <c r="AK30" i="73"/>
  <c r="AD30" i="73"/>
  <c r="Z47" i="73"/>
  <c r="C36" i="21"/>
  <c r="C35" i="21"/>
  <c r="AJ30" i="73"/>
  <c r="AP30" i="73"/>
  <c r="AK14" i="73"/>
  <c r="AL30" i="73"/>
  <c r="AD14" i="73"/>
  <c r="AG30" i="73"/>
  <c r="AF14" i="73"/>
  <c r="AR14" i="73"/>
  <c r="AJ28" i="21"/>
  <c r="AH14" i="73"/>
  <c r="AP28" i="21"/>
  <c r="Z14" i="73"/>
  <c r="AL28" i="21"/>
  <c r="AG28" i="21"/>
  <c r="AN30" i="73"/>
  <c r="AJ14" i="73"/>
  <c r="AH30" i="73"/>
  <c r="AA14" i="73"/>
  <c r="AQ30" i="73"/>
  <c r="AO14" i="73"/>
  <c r="AE30" i="73"/>
  <c r="AB47" i="73"/>
  <c r="AA47" i="73"/>
  <c r="AM47" i="73"/>
  <c r="AH47" i="73"/>
  <c r="AI47" i="73"/>
  <c r="AO47" i="73"/>
  <c r="AL47" i="73"/>
  <c r="AJ47" i="73"/>
  <c r="AF47" i="73"/>
  <c r="AG47" i="73"/>
  <c r="AP47" i="73"/>
  <c r="AK47" i="73"/>
  <c r="AD47" i="73"/>
  <c r="AE47" i="73"/>
  <c r="AR47" i="73"/>
  <c r="AQ47" i="73"/>
  <c r="AN47" i="73"/>
  <c r="AC47" i="73"/>
  <c r="AF36" i="21" l="1"/>
  <c r="AB36" i="21"/>
  <c r="AR36" i="21"/>
  <c r="AE36" i="21"/>
  <c r="AM36" i="21"/>
  <c r="Z36" i="21"/>
  <c r="AA36" i="21"/>
  <c r="AD36" i="21"/>
  <c r="AN36" i="21"/>
  <c r="AK36" i="21"/>
  <c r="AI36" i="21"/>
  <c r="AO36" i="21"/>
  <c r="AP36" i="21"/>
  <c r="AJ36" i="21"/>
  <c r="AC36" i="21"/>
  <c r="AH36" i="21"/>
  <c r="AG36" i="21"/>
  <c r="AQ36" i="21"/>
  <c r="AL36" i="21"/>
</calcChain>
</file>

<file path=xl/sharedStrings.xml><?xml version="1.0" encoding="utf-8"?>
<sst xmlns="http://schemas.openxmlformats.org/spreadsheetml/2006/main" count="2337" uniqueCount="449">
  <si>
    <t>tonnes</t>
  </si>
  <si>
    <t>Roots and Tubers, Total</t>
  </si>
  <si>
    <t>Vegetables Primary</t>
  </si>
  <si>
    <t>Maize</t>
  </si>
  <si>
    <t>Botswana</t>
  </si>
  <si>
    <t>Production</t>
  </si>
  <si>
    <t>Oilcrops</t>
  </si>
  <si>
    <t>Pulses, Total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</si>
  <si>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</si>
  <si>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</si>
  <si>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</si>
  <si>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</si>
  <si>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</si>
  <si>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</si>
  <si>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</si>
  <si>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</si>
  <si>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</si>
  <si>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</si>
  <si>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</si>
  <si>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</si>
  <si>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</si>
  <si>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</si>
  <si>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</si>
  <si>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</si>
  <si>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</si>
  <si>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</si>
  <si>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</si>
  <si>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</si>
  <si>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Pigs</t>
  </si>
  <si>
    <t>Poultry</t>
  </si>
  <si>
    <t>Eggs</t>
  </si>
  <si>
    <t>Asses</t>
  </si>
  <si>
    <t>Stocks</t>
  </si>
  <si>
    <t>Head</t>
  </si>
  <si>
    <t>Mules</t>
  </si>
  <si>
    <t>A</t>
  </si>
  <si>
    <t>Sheep and Goats</t>
  </si>
  <si>
    <t>Area Code</t>
  </si>
  <si>
    <t>Area</t>
  </si>
  <si>
    <t>Item Code</t>
  </si>
  <si>
    <t>Item</t>
  </si>
  <si>
    <t>Element Code</t>
  </si>
  <si>
    <t>Element</t>
  </si>
  <si>
    <t>Unit</t>
  </si>
  <si>
    <t>B</t>
  </si>
  <si>
    <t>C</t>
  </si>
  <si>
    <t>D</t>
  </si>
  <si>
    <t>E</t>
  </si>
  <si>
    <t>m^2</t>
  </si>
  <si>
    <t>Definition</t>
  </si>
  <si>
    <t>Country:</t>
  </si>
  <si>
    <t>Name</t>
  </si>
  <si>
    <t>Human-Appropriated Net Primary Productivity (HANPP)</t>
  </si>
  <si>
    <t>Source or Calculation</t>
  </si>
  <si>
    <t>Potential Net Primary Production (NPPo)</t>
  </si>
  <si>
    <t>Expected net primary production per yer in landscape without human intervention.</t>
  </si>
  <si>
    <t>HANPP Key Parameters (units are Pg C)</t>
  </si>
  <si>
    <t>Dynamic Global Vegetation Model output  (LPJmL4) 'Potential Natural Vegetation' (PNV) output.</t>
  </si>
  <si>
    <t xml:space="preserve">Horses </t>
  </si>
  <si>
    <t>NPPact = NPPo - HANPPluc</t>
  </si>
  <si>
    <t>Σ NPP [(surface converted for settlement and infrastructure), (surface used for agricultural crop cultivation), (surface converted by anthropogenic fires), (forest surface converted to pasture)]</t>
  </si>
  <si>
    <t>NPP-land use change (NPPluc)</t>
  </si>
  <si>
    <t>NPP-harvest (NPPh)</t>
  </si>
  <si>
    <t>Actual NPP (NPPact)</t>
  </si>
  <si>
    <t>Difference between NPPo of an ecosystem or territorial unit and the NPP of the same territory after human use, including anthropogenic fires, excluding the effects of harvest and livestock feeding.</t>
  </si>
  <si>
    <t>Difference between NPPo and NPP of human-occupied territory after harvest removals and livestock grazing.</t>
  </si>
  <si>
    <t>HANPP = NPPluc + NPPh</t>
  </si>
  <si>
    <t xml:space="preserve">All living biomass killed by humans in harvesting of organic material for consumption or other use, including above- and belowground residue killed colaterally but not subsequently used. </t>
  </si>
  <si>
    <t>Total net primary production per year in landscape inhabited by humans, including cropland weed growth and herbivory.</t>
  </si>
  <si>
    <t>Worksheet: Human-Appropriated Net Primary Production (HANPP)</t>
  </si>
  <si>
    <t>Conditions:</t>
  </si>
  <si>
    <t>Landlocked; low management intensity (low level fertilizer input, pest management; little or no irrigation)</t>
  </si>
  <si>
    <t>Projection: EPSG:4326 - WGS 84</t>
  </si>
  <si>
    <t>Σ NPP [(crops), (felled trees), (grazed pasture), (associated organic material discarded and roots left in ground)]</t>
  </si>
  <si>
    <t>Biomass burned (dry matter)</t>
  </si>
  <si>
    <t>1000 tonnes</t>
  </si>
  <si>
    <t>Feed</t>
  </si>
  <si>
    <t>Maize and products</t>
  </si>
  <si>
    <t>Cereals, Other</t>
  </si>
  <si>
    <t>Eggs, hen, in shell</t>
  </si>
  <si>
    <t>Meat, pig</t>
  </si>
  <si>
    <t>Meat, chicken</t>
  </si>
  <si>
    <t>Residue</t>
  </si>
  <si>
    <t>Carbon</t>
  </si>
  <si>
    <t>Artificial surfaces (including urban and associated areas)</t>
  </si>
  <si>
    <t>Area from CCI_LC</t>
  </si>
  <si>
    <t>1000 ha</t>
  </si>
  <si>
    <t>Production (MT OM)</t>
  </si>
  <si>
    <t>Roots</t>
  </si>
  <si>
    <t>Water</t>
  </si>
  <si>
    <t>Total Annual Crop Carbon (MT C)</t>
  </si>
  <si>
    <t>Cropland</t>
  </si>
  <si>
    <t>Anthropogenic Fires</t>
  </si>
  <si>
    <t>HANPP (MT C)</t>
  </si>
  <si>
    <t>HANPP Intensity (%)</t>
  </si>
  <si>
    <t>CROPS</t>
  </si>
  <si>
    <t>WOOD</t>
  </si>
  <si>
    <t>Production * (1+[residue factor] + [belowground factor]) * (1 - water fraction) * (carbon fraction)</t>
  </si>
  <si>
    <t>Total Crop Plant Carbon (MT C)</t>
  </si>
  <si>
    <t>Total Wood Harvest Carbon (MT C)</t>
  </si>
  <si>
    <t>Production (m^3 OM)</t>
  </si>
  <si>
    <t>Type</t>
  </si>
  <si>
    <t>Total Annual Wood Harvest Carbon (MT C)</t>
  </si>
  <si>
    <t>Sheep &amp; Goats</t>
  </si>
  <si>
    <t>Daily Demand</t>
  </si>
  <si>
    <t>Unit Factor</t>
  </si>
  <si>
    <t>Days</t>
  </si>
  <si>
    <t>10^-3</t>
  </si>
  <si>
    <t>Source</t>
  </si>
  <si>
    <t>(Feed Demand) - (Feed Supply)</t>
  </si>
  <si>
    <t>Net Primary Productivity Displaced by Land Use Conversion (NPPluc)</t>
  </si>
  <si>
    <t>Human Appropriation of Net Primary Productivity (HANPP)</t>
  </si>
  <si>
    <t>Settlement</t>
  </si>
  <si>
    <t>NPP Displaced by Infrastructure and Human Settlement</t>
  </si>
  <si>
    <t>Tobacco, unmanufactured</t>
  </si>
  <si>
    <t>Cereals, Total</t>
  </si>
  <si>
    <t>Sugar Crops Primary</t>
  </si>
  <si>
    <t>Wood fuel, coniferous</t>
  </si>
  <si>
    <t>m3</t>
  </si>
  <si>
    <t>Wood fuel, non-coniferous</t>
  </si>
  <si>
    <t>Industrial roundwood, coniferous</t>
  </si>
  <si>
    <t>Industrial roundwood, non-coniferous</t>
  </si>
  <si>
    <t>Brans</t>
  </si>
  <si>
    <t>Cottonseed Cake</t>
  </si>
  <si>
    <t>Groundnut Cake</t>
  </si>
  <si>
    <t>Molasses</t>
  </si>
  <si>
    <t>Mean</t>
  </si>
  <si>
    <t>Wood Harvest</t>
  </si>
  <si>
    <t>Grazed NPP</t>
  </si>
  <si>
    <t>Extracted Net Primary Productivity (NPPh)</t>
  </si>
  <si>
    <t>3-year average</t>
  </si>
  <si>
    <t>gC/m^2*/year</t>
  </si>
  <si>
    <t>4th Interquartile Range Total (G m^-2)</t>
  </si>
  <si>
    <t>4th Interquartile Range Mean (G m^-2)</t>
  </si>
  <si>
    <t>Crop Harvest NPP</t>
  </si>
  <si>
    <t>Pre-harvest NPP</t>
  </si>
  <si>
    <t>Subtotal Actual Cropland NPP (Ng C)</t>
  </si>
  <si>
    <t>Cropland  NPPluc (= Ag Displaced NPPo - NPPcropland - NPPpreh)</t>
  </si>
  <si>
    <t>Value</t>
  </si>
  <si>
    <t>Mean, GC/m^2</t>
  </si>
  <si>
    <t>NPPo Calculation</t>
  </si>
  <si>
    <t>Total, G C/m^2</t>
  </si>
  <si>
    <t>Forest Land Converted to Pasture</t>
  </si>
  <si>
    <t>Arable Land, m^2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</si>
  <si>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</si>
  <si>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</si>
  <si>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</si>
  <si>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</si>
  <si>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</si>
  <si>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</si>
  <si>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</si>
  <si>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</si>
  <si>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</si>
  <si>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</si>
  <si>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</si>
  <si>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</si>
  <si>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</si>
  <si>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</si>
  <si>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</si>
  <si>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</si>
  <si>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</si>
  <si>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</si>
  <si>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</si>
  <si>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</si>
  <si>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</si>
  <si>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</si>
  <si>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</si>
  <si>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</si>
  <si>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</si>
  <si>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</si>
  <si>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</si>
  <si>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</si>
  <si>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</si>
  <si>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</si>
  <si>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</si>
  <si>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</si>
  <si>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</si>
  <si>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</si>
  <si>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</si>
  <si>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</si>
  <si>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</si>
  <si>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</si>
  <si>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</si>
  <si>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Country area</t>
  </si>
  <si>
    <t>Land area</t>
  </si>
  <si>
    <t>Agriculture</t>
  </si>
  <si>
    <t>Agricultural land</t>
  </si>
  <si>
    <t>Arable land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</si>
  <si>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</si>
  <si>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</si>
  <si>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</si>
  <si>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</si>
  <si>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</si>
  <si>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</si>
  <si>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Inland waters</t>
  </si>
  <si>
    <t>Land area equipped for irrigation</t>
  </si>
  <si>
    <t>Agriculture area actually irrigated</t>
  </si>
  <si>
    <t>Agriculture area under organic agric.</t>
  </si>
  <si>
    <t>Primary Forest</t>
  </si>
  <si>
    <t>Arable Land</t>
  </si>
  <si>
    <t>FAO TIER 1</t>
  </si>
  <si>
    <t>Savanna fires</t>
  </si>
  <si>
    <t>Grassland</t>
  </si>
  <si>
    <t>Savanna</t>
  </si>
  <si>
    <t>Total  (MT C)</t>
  </si>
  <si>
    <t>Source Code</t>
  </si>
  <si>
    <t>Total  (MT Dry Biomass)</t>
  </si>
  <si>
    <t>Anthropogenic Fraction</t>
  </si>
  <si>
    <t>Carbon Fraction</t>
  </si>
  <si>
    <t>ND</t>
  </si>
  <si>
    <t>Infrastructure &amp; Settlement</t>
  </si>
  <si>
    <t>Area from MODIS</t>
  </si>
  <si>
    <t>Herbaceous crops</t>
  </si>
  <si>
    <t>Woody crops</t>
  </si>
  <si>
    <t>Multiple or layered crops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</si>
  <si>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</si>
  <si>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</si>
  <si>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</si>
  <si>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</si>
  <si>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</si>
  <si>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</si>
  <si>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</si>
  <si>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</si>
  <si>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</si>
  <si>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Permanent Crops</t>
  </si>
  <si>
    <t>Average NPPo</t>
  </si>
  <si>
    <t>Estimated NPPo Displacement</t>
  </si>
  <si>
    <t>NPP Displacement</t>
  </si>
  <si>
    <t>GC*m^-2</t>
  </si>
  <si>
    <t xml:space="preserve">GC </t>
  </si>
  <si>
    <t>Fraction Displaced</t>
  </si>
  <si>
    <t>Total NPP Displaced (MT C)</t>
  </si>
  <si>
    <t>Forest Converted to Pasture</t>
  </si>
  <si>
    <t>NPP-potential (MT C)</t>
  </si>
  <si>
    <t>Cereals</t>
  </si>
  <si>
    <t>Cropland (FA0)</t>
  </si>
  <si>
    <t>Land under Permanent Meadows and Pastures (FAO)</t>
  </si>
  <si>
    <t>Agricultural Land (FAO)</t>
  </si>
  <si>
    <t>Total NPPh</t>
  </si>
  <si>
    <t>Total NPPluc</t>
  </si>
  <si>
    <t>Y2020</t>
  </si>
  <si>
    <t>Recovery Rate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</si>
  <si>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</si>
  <si>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Density (DM * m^-3)</t>
  </si>
  <si>
    <t>Harvested NPPo (MT C)</t>
  </si>
  <si>
    <t>NPPo displaced by land use conversion (MT C)</t>
  </si>
  <si>
    <t>NA</t>
  </si>
  <si>
    <t>Percent Water</t>
  </si>
  <si>
    <t>Dry Mass Fraction</t>
  </si>
  <si>
    <t>Bananas</t>
  </si>
  <si>
    <t>Mangoes, mangosteens, guavas</t>
  </si>
  <si>
    <t>Papayas</t>
  </si>
  <si>
    <t>Plantains and others</t>
  </si>
  <si>
    <t>Pineapples</t>
  </si>
  <si>
    <t>Fruit, fresh nes</t>
  </si>
  <si>
    <t>Grapefruit (inc. pomelos)</t>
  </si>
  <si>
    <t>Oranges</t>
  </si>
  <si>
    <t>Lemons and limes</t>
  </si>
  <si>
    <t>Tangerines, mandarins, clementines, satsumas</t>
  </si>
  <si>
    <t>Coffee, green</t>
  </si>
  <si>
    <t>Sesame seed</t>
  </si>
  <si>
    <t>Tea</t>
  </si>
  <si>
    <t>Seed cotton</t>
  </si>
  <si>
    <t>Groundnuts, with shell</t>
  </si>
  <si>
    <t>Watermelons</t>
  </si>
  <si>
    <t>tons</t>
  </si>
  <si>
    <t>Artiifical N Fertilizer per Hectare</t>
  </si>
  <si>
    <t>Total Irrigated Ag Land</t>
  </si>
  <si>
    <t>Land</t>
  </si>
  <si>
    <t>Arable</t>
  </si>
  <si>
    <t>Agricultural</t>
  </si>
  <si>
    <t>Total Population - Both sexes</t>
  </si>
  <si>
    <t>1000 persons</t>
  </si>
  <si>
    <t>kg/ha</t>
  </si>
  <si>
    <t>Pesticides (total)</t>
  </si>
  <si>
    <t>Trial - mean 4th quartile of 4th overall quartile</t>
  </si>
  <si>
    <t>4th Quartile of 4th Quartile Lower Boundary</t>
  </si>
  <si>
    <t>Mean of 4th Quartile of 4th Quartile Simulated NPPo</t>
  </si>
  <si>
    <t>Beans, dry</t>
  </si>
  <si>
    <t>Cassava</t>
  </si>
  <si>
    <t>Chillies and peppers, green</t>
  </si>
  <si>
    <t>Cotton lint</t>
  </si>
  <si>
    <t>Cottonseed</t>
  </si>
  <si>
    <t>Oil, cottonseed</t>
  </si>
  <si>
    <t>Oil, groundnut</t>
  </si>
  <si>
    <t>Oil, soybean</t>
  </si>
  <si>
    <t>Potatoes</t>
  </si>
  <si>
    <t>Rice, paddy</t>
  </si>
  <si>
    <t>Rice, paddy (rice milled equivalent)</t>
  </si>
  <si>
    <t>Roots and tubers nes</t>
  </si>
  <si>
    <t>Soybeans</t>
  </si>
  <si>
    <t>Sugar cane</t>
  </si>
  <si>
    <t>Sugar Raw Centrifugal</t>
  </si>
  <si>
    <t>Sweet potatoes</t>
  </si>
  <si>
    <t>Vegetables, fresh nes</t>
  </si>
  <si>
    <t>Oilcrops, Cake Equivalent</t>
  </si>
  <si>
    <t>Oilcrops, Oil Equivalent</t>
  </si>
  <si>
    <t>Wheat and Other Cereals</t>
  </si>
  <si>
    <t>Sugar Cane</t>
  </si>
  <si>
    <t>Sugar Beet</t>
  </si>
  <si>
    <t>Demand Source</t>
  </si>
  <si>
    <t>Crop</t>
  </si>
  <si>
    <t>Net Import Quantity * (DM factor) * (carbon conversion)</t>
  </si>
  <si>
    <t>Sum of Subtotals: (Fodder Crops), (Fodder from Residues), (Net Imported Fodder)</t>
  </si>
  <si>
    <t>Cattle &amp; Buffaloes</t>
  </si>
  <si>
    <t>Camels</t>
  </si>
  <si>
    <t>Rabbits</t>
  </si>
  <si>
    <t>Other Rodents</t>
  </si>
  <si>
    <t xml:space="preserve">Other Camelids </t>
  </si>
  <si>
    <t>Other Live Animals</t>
  </si>
  <si>
    <t>Sugar Crops nes</t>
  </si>
  <si>
    <t>Beans, Dry</t>
  </si>
  <si>
    <t>Other oil crops</t>
  </si>
  <si>
    <t>Sunflower Seed</t>
  </si>
  <si>
    <t>Kg DM/head/day</t>
  </si>
  <si>
    <t>1/1000 MT/Kg</t>
  </si>
  <si>
    <t>GC</t>
  </si>
  <si>
    <t>Production * (demand Kg DM/head/day) * (unit conversion MT/Kg DM) * (days/year) * (carbon fraction MT C)</t>
  </si>
  <si>
    <t>Production * demand (MT DM)/(MT OM)) carbon fraction (MT C)</t>
  </si>
  <si>
    <t>Carbon Demand - Live Stock and Stock-Production Correlated Animal Feed Demand Computation, MT C</t>
  </si>
  <si>
    <t>Carbon Demand - Computation for Production Units (Pigs, Poultry, Eggs), MT C</t>
  </si>
  <si>
    <t>Water Content</t>
  </si>
  <si>
    <t>Dry Mass Ratio</t>
  </si>
  <si>
    <t>Recovery Ratio (DM)</t>
  </si>
  <si>
    <t>Feed Fraction (DM)</t>
  </si>
  <si>
    <t>Carbon Fraction (DM to C)</t>
  </si>
  <si>
    <t>Other Pulses, Total</t>
  </si>
  <si>
    <t>Soyabean Cake</t>
  </si>
  <si>
    <t>Water %</t>
  </si>
  <si>
    <t>Dry %</t>
  </si>
  <si>
    <t xml:space="preserve">C/DM Ratio </t>
  </si>
  <si>
    <t>Efficiency Factor (1)</t>
  </si>
  <si>
    <t>(1) Efficiency Factor: (Annual Input)/(Kg Fresh Weight Product)</t>
  </si>
  <si>
    <t>(1) Tot. Convers. Fact. = (Residue Rat.)*(Recovery Rat.)*(Feed Fract.)*(Carbon Fract.)</t>
  </si>
  <si>
    <t>INPUT TRENDS</t>
  </si>
  <si>
    <t>4th Quartile Lower Boundary</t>
  </si>
  <si>
    <t>FAO Arable Land  (1000 Ha)</t>
  </si>
  <si>
    <t>Proportion of agricultural land to total land area</t>
  </si>
  <si>
    <t>Proportion of arable land to total land area (FAO)</t>
  </si>
  <si>
    <t>Coniferous Industrial Wood Harvest</t>
  </si>
  <si>
    <t>Coniferous Fuel Wood Harvest</t>
  </si>
  <si>
    <t>Deciduous Industrial Wood Harvest</t>
  </si>
  <si>
    <t>Deciduous Fuel Wood Harvest</t>
  </si>
  <si>
    <t>Bark Ratio</t>
  </si>
  <si>
    <t>Below-ground Ratio</t>
  </si>
  <si>
    <t>Chillies and peppers, dry</t>
  </si>
  <si>
    <t>Livestock and Meat Production</t>
  </si>
  <si>
    <t>Feed Demand Estimation (MT C)</t>
  </si>
  <si>
    <t>Sum of annual food consumption per production unit (poultry, pigs, eggs) or head of stock (other animals)</t>
  </si>
  <si>
    <t>Subtotal Demand from Livestock Production</t>
  </si>
  <si>
    <t>Subtotal Demand from Livestock</t>
  </si>
  <si>
    <t>Total Fodder Demand</t>
  </si>
  <si>
    <t>Roots and Tubers</t>
  </si>
  <si>
    <t>Rape Seed</t>
  </si>
  <si>
    <t>Market Fodder Crops</t>
  </si>
  <si>
    <t>Non-Market Fodder Crops</t>
  </si>
  <si>
    <t>Total Carbon Content, MT C (0.5 * [dry mass])</t>
  </si>
  <si>
    <t>Total Dry Mass, MT C (dry% * [fresh mass])</t>
  </si>
  <si>
    <t>Total Feed Supply, MT C</t>
  </si>
  <si>
    <t>Total Annual Grazed NPP, MT C</t>
  </si>
  <si>
    <t>GRAZED NPP</t>
  </si>
  <si>
    <t>FAO PRODUCTION DATA PROCESSED FOR CROP RESIDUE FODDER ESTIMATION, MT DM (production * [1-(water content)])</t>
  </si>
  <si>
    <t>Harvest Factor</t>
  </si>
  <si>
    <t>Har</t>
  </si>
  <si>
    <r>
      <t xml:space="preserve">Fodder Fraction of Recovered Residue from Non-fodder Crops, MT C </t>
    </r>
    <r>
      <rPr>
        <sz val="11"/>
        <color theme="1"/>
        <rFont val="Arial"/>
        <family val="2"/>
      </rPr>
      <t>([residue dry mass] * [recovered residue feed factor] * [carbon fraction])</t>
    </r>
  </si>
  <si>
    <r>
      <t xml:space="preserve">Dry Mass of Recovered Residue from Non-fodder Crops, MT C </t>
    </r>
    <r>
      <rPr>
        <sz val="11"/>
        <color theme="1"/>
        <rFont val="Arial"/>
        <family val="2"/>
      </rPr>
      <t>([production] * [dry mass fraction] * [harvest factor])</t>
    </r>
  </si>
  <si>
    <t>Oilseed Cakes, Other</t>
  </si>
  <si>
    <t>Total Permanent Crop NPPh Carbon Mass * 0.5</t>
  </si>
  <si>
    <t>C : DM ratio</t>
  </si>
  <si>
    <t>Permanent Crop NPPh Conversion to Carbon Mass, MT C</t>
  </si>
  <si>
    <t>Arable Land Displacement of NPPo, G C (arable land x mean 4th IQ)</t>
  </si>
  <si>
    <t>Arable Land Displacement of NPPo, MT C (G C * 10^-6)</t>
  </si>
  <si>
    <t>([artificial surfaces, ha] * 10^7)</t>
  </si>
  <si>
    <t>Artificial Surfaces, m^2</t>
  </si>
  <si>
    <t>Estimated NPPo Displacement, G C</t>
  </si>
  <si>
    <t>Estimated NPPo Displacement, MT C</t>
  </si>
  <si>
    <t>([GC] * 10^-6 )</t>
  </si>
  <si>
    <t>ref: land use</t>
  </si>
  <si>
    <t>ref: NPPo LPJmL</t>
  </si>
  <si>
    <t>([artificial surfaces, m^2] * [average NPPo])</t>
  </si>
  <si>
    <t>Total Dry Mass, Cereals</t>
  </si>
  <si>
    <t>Total Dry Mass, Roots and Tubers</t>
  </si>
  <si>
    <t>Total Dry Mass, Other Oilcrops</t>
  </si>
  <si>
    <t>Feed from Crop Residue, MT C</t>
  </si>
  <si>
    <t xml:space="preserve">Fodder Crops, MT C </t>
  </si>
  <si>
    <t>(reference sheet: 'grazed npp - market &amp; non')</t>
  </si>
  <si>
    <t xml:space="preserve">Fodder From Crop Residues, MT C </t>
  </si>
  <si>
    <t>(reference sheet: 'grazed npp - residue supply')</t>
  </si>
  <si>
    <t xml:space="preserve">Feed Supply Estimation, MT C </t>
  </si>
  <si>
    <t>([crop residue fodder]+[total fodder crops])</t>
  </si>
  <si>
    <t xml:space="preserve">Fodder Demand, MT C </t>
  </si>
  <si>
    <t>(reference sheet: 'grazed npp - livestock demand')</t>
  </si>
  <si>
    <t>Trivial in period</t>
  </si>
  <si>
    <t>Net Imported Feed, MT C (1)</t>
  </si>
  <si>
    <t>(1) Feed imports beging in 1997 and become large after 2013; mainly gluten and vegetable. Suggests meeting feed deman from domestic npp not sustained (see changing proportions of arable and permanent corpland.</t>
  </si>
  <si>
    <t>NPPo, G C [(territory) * (mean NPPo)]</t>
  </si>
  <si>
    <t>NPPo, MT C [(NPPo) * 10^-6 MT/G]</t>
  </si>
  <si>
    <t>Conversion to Dry Mass (Production Mass * Dry Mass Fraction)</t>
  </si>
  <si>
    <t>C * DM^-1</t>
  </si>
  <si>
    <t>Other forest</t>
  </si>
  <si>
    <t>Land under temporary crops</t>
  </si>
  <si>
    <t>Land with temporary fallow</t>
  </si>
  <si>
    <t>Total Area, 1000 Hectares (1 hectare = 10,000 m^2)</t>
  </si>
  <si>
    <t>Total Land Area, m^2</t>
  </si>
  <si>
    <t>Pulses nes</t>
  </si>
  <si>
    <t xml:space="preserve">Total Harvested Dry Mass, MT </t>
  </si>
  <si>
    <t>Honey</t>
  </si>
  <si>
    <t>NODATA pixel count: 288</t>
  </si>
  <si>
    <t>Cropland area under organic agric.</t>
  </si>
  <si>
    <t>Extent: 100.5000000000000000,14.0000000000000000 : 107.5000000000000000,22.5000000000000000</t>
  </si>
  <si>
    <t>Width in pixels: 14 (units per pixel 0.5)</t>
  </si>
  <si>
    <t>Height in pixels: 17 (units per pixel 0.5)</t>
  </si>
  <si>
    <t>Total pixel count: 238</t>
  </si>
  <si>
    <t>NODATA pixel count: 164</t>
  </si>
  <si>
    <t>LPJmL4: (PNV NPP) - (Standard NPP) Global Scenarios Masked with Laos Shapefile</t>
  </si>
  <si>
    <t>Lao People's Democratic Republic</t>
  </si>
  <si>
    <t>Humid tropical forest</t>
  </si>
  <si>
    <t>Humid Tropical Forest</t>
  </si>
  <si>
    <t>Other Forest</t>
  </si>
  <si>
    <t>Estimate pre-1990 artificial surface increases using fitted line from 2001-2007; or try CCI_LC data for line slope.</t>
  </si>
  <si>
    <t>Taro (cocoyam)</t>
  </si>
  <si>
    <t>DISCARDS</t>
  </si>
  <si>
    <t>Ramie</t>
  </si>
  <si>
    <t>Cattle and Buffaloes</t>
  </si>
  <si>
    <t>Meat, duck</t>
  </si>
  <si>
    <t>Meat, goose and guinea fowl</t>
  </si>
  <si>
    <t>Fruit, stone nes</t>
  </si>
  <si>
    <t>Melons, other (inc.cantaloupes)</t>
  </si>
  <si>
    <t>Nutmeg, mace and cardamoms</t>
  </si>
  <si>
    <t>Rice (Milled Equivalent)</t>
  </si>
  <si>
    <t>Cassava and products</t>
  </si>
  <si>
    <t>Mangos, mangosteens, guavas</t>
  </si>
  <si>
    <t>Meat, poultry</t>
  </si>
  <si>
    <t>Sugar Beets</t>
  </si>
  <si>
    <t xml:space="preserve"> Oilcrops</t>
  </si>
  <si>
    <t xml:space="preserve">Compound Ratio </t>
  </si>
  <si>
    <t>CONVERSION TO TONS</t>
  </si>
  <si>
    <t>Tons</t>
  </si>
  <si>
    <t>Standard Deviation</t>
  </si>
  <si>
    <t>Population</t>
  </si>
  <si>
    <t>HANPP per capita</t>
  </si>
  <si>
    <t>NPPo per capita</t>
  </si>
  <si>
    <t>Land Area</t>
  </si>
  <si>
    <t>hectares per capita</t>
  </si>
  <si>
    <t>Agricultural Land</t>
  </si>
  <si>
    <t>CONSUMPTION VARIABLES</t>
  </si>
  <si>
    <t>INPUTS</t>
  </si>
  <si>
    <t>FOOD SECURITY VARIABLES</t>
  </si>
  <si>
    <t>PRODUCTIVITY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</si>
</sst>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#,##0.000"/>
    <numFmt numFmtId="166" formatCode="0.0000%"/>
    <numFmt numFmtId="167" formatCode="0.0000"/>
    <numFmt numFmtId="168" formatCode="0.000%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0"/>
      <name val="Arial"/>
      <family val="2"/>
    </font>
    <font>
      <sz val="11"/>
      <color rgb="FF00B050"/>
      <name val="Calibri"/>
      <family val="2"/>
      <scheme val="minor"/>
    </font>
    <font>
      <b/>
      <sz val="12"/>
      <color rgb="FF00B050"/>
      <name val="Arial"/>
      <family val="2"/>
    </font>
    <font>
      <sz val="11"/>
      <color rgb="FF00B050"/>
      <name val="Arial"/>
      <family val="2"/>
    </font>
    <font>
      <b/>
      <sz val="11"/>
      <name val="Times New Roman"/>
      <family val="1"/>
    </font>
    <font>
      <b/>
      <sz val="12"/>
      <name val="Arial"/>
      <family val="2"/>
    </font>
    <font>
      <sz val="8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43">
    <xf numFmtId="0" fontId="0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5" applyNumberFormat="0" applyAlignment="0" applyProtection="0"/>
    <xf numFmtId="0" fontId="26" fillId="7" borderId="6" applyNumberFormat="0" applyAlignment="0" applyProtection="0"/>
    <xf numFmtId="0" fontId="27" fillId="7" borderId="5" applyNumberFormat="0" applyAlignment="0" applyProtection="0"/>
    <xf numFmtId="0" fontId="28" fillId="0" borderId="7" applyNumberFormat="0" applyFill="0" applyAlignment="0" applyProtection="0"/>
    <xf numFmtId="0" fontId="29" fillId="8" borderId="8" applyNumberFormat="0" applyAlignment="0" applyProtection="0"/>
    <xf numFmtId="0" fontId="2" fillId="0" borderId="0" applyNumberFormat="0" applyFill="0" applyBorder="0" applyAlignment="0" applyProtection="0"/>
    <xf numFmtId="0" fontId="17" fillId="9" borderId="9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53" fillId="0" borderId="0">
      <alignment vertical="top"/>
      <protection locked="0"/>
    </xf>
  </cellStyleXfs>
  <cellXfs count="284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1" fillId="0" borderId="0" xfId="0" applyFont="1" applyFill="1"/>
    <xf numFmtId="0" fontId="33" fillId="0" borderId="0" xfId="0" applyFont="1"/>
    <xf numFmtId="0" fontId="0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34" fillId="0" borderId="0" xfId="0" applyFont="1"/>
    <xf numFmtId="0" fontId="1" fillId="2" borderId="0" xfId="0" applyFont="1" applyFill="1"/>
    <xf numFmtId="0" fontId="11" fillId="0" borderId="0" xfId="0" applyFont="1"/>
    <xf numFmtId="4" fontId="0" fillId="36" borderId="0" xfId="0" applyNumberFormat="1" applyFill="1" applyAlignment="1">
      <alignment horizontal="center" wrapText="1"/>
    </xf>
    <xf numFmtId="4" fontId="4" fillId="36" borderId="0" xfId="0" applyNumberFormat="1" applyFont="1" applyFill="1" applyAlignment="1">
      <alignment horizontal="center" wrapText="1"/>
    </xf>
    <xf numFmtId="0" fontId="0" fillId="0" borderId="0" xfId="0"/>
    <xf numFmtId="3" fontId="0" fillId="0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37" fillId="0" borderId="1" xfId="0" applyFont="1" applyBorder="1"/>
    <xf numFmtId="0" fontId="7" fillId="0" borderId="1" xfId="0" applyFont="1" applyBorder="1"/>
    <xf numFmtId="3" fontId="37" fillId="0" borderId="1" xfId="0" applyNumberFormat="1" applyFont="1" applyBorder="1"/>
    <xf numFmtId="0" fontId="37" fillId="0" borderId="0" xfId="0" applyFont="1"/>
    <xf numFmtId="0" fontId="36" fillId="0" borderId="1" xfId="0" applyFont="1" applyBorder="1"/>
    <xf numFmtId="0" fontId="35" fillId="0" borderId="1" xfId="0" applyFont="1" applyBorder="1"/>
    <xf numFmtId="3" fontId="36" fillId="0" borderId="1" xfId="0" applyNumberFormat="1" applyFont="1" applyBorder="1"/>
    <xf numFmtId="0" fontId="36" fillId="0" borderId="0" xfId="0" applyFont="1"/>
    <xf numFmtId="0" fontId="0" fillId="36" borderId="0" xfId="0" applyFill="1" applyAlignment="1">
      <alignment horizontal="center"/>
    </xf>
    <xf numFmtId="0" fontId="0" fillId="35" borderId="0" xfId="0" applyFill="1"/>
    <xf numFmtId="3" fontId="15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0" fontId="15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39" fillId="0" borderId="0" xfId="0" applyFont="1"/>
    <xf numFmtId="3" fontId="11" fillId="0" borderId="0" xfId="0" applyNumberFormat="1" applyFont="1"/>
    <xf numFmtId="0" fontId="7" fillId="0" borderId="0" xfId="0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0" fontId="4" fillId="0" borderId="0" xfId="0" applyFont="1"/>
    <xf numFmtId="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2" borderId="0" xfId="0" applyNumberFormat="1" applyFill="1"/>
    <xf numFmtId="11" fontId="14" fillId="0" borderId="0" xfId="0" applyNumberFormat="1" applyFont="1" applyAlignment="1">
      <alignment vertical="center" wrapText="1"/>
    </xf>
    <xf numFmtId="0" fontId="0" fillId="0" borderId="0" xfId="0" applyAlignme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3" fontId="0" fillId="0" borderId="0" xfId="0" applyNumberFormat="1" applyAlignment="1"/>
    <xf numFmtId="0" fontId="15" fillId="0" borderId="0" xfId="0" applyFont="1" applyAlignment="1"/>
    <xf numFmtId="3" fontId="1" fillId="0" borderId="0" xfId="0" applyNumberFormat="1" applyFont="1" applyAlignment="1"/>
    <xf numFmtId="3" fontId="4" fillId="0" borderId="0" xfId="0" applyNumberFormat="1" applyFont="1" applyAlignment="1"/>
    <xf numFmtId="0" fontId="43" fillId="0" borderId="0" xfId="0" applyFont="1" applyAlignment="1">
      <alignment horizontal="left"/>
    </xf>
    <xf numFmtId="0" fontId="36" fillId="0" borderId="0" xfId="0" applyFont="1" applyBorder="1"/>
    <xf numFmtId="3" fontId="36" fillId="0" borderId="0" xfId="0" applyNumberFormat="1" applyFont="1" applyBorder="1"/>
    <xf numFmtId="3" fontId="35" fillId="0" borderId="1" xfId="0" applyNumberFormat="1" applyFont="1" applyBorder="1"/>
    <xf numFmtId="3" fontId="35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38" borderId="0" xfId="0" applyFill="1"/>
    <xf numFmtId="3" fontId="0" fillId="0" borderId="0" xfId="0" applyNumberFormat="1" applyAlignment="1">
      <alignment horizontal="right"/>
    </xf>
    <xf numFmtId="3" fontId="36" fillId="0" borderId="0" xfId="0" applyNumberFormat="1" applyFont="1"/>
    <xf numFmtId="3" fontId="1" fillId="0" borderId="0" xfId="0" applyNumberFormat="1" applyFont="1" applyAlignment="1">
      <alignment horizontal="right"/>
    </xf>
    <xf numFmtId="0" fontId="0" fillId="0" borderId="11" xfId="0" applyBorder="1" applyAlignment="1"/>
    <xf numFmtId="10" fontId="0" fillId="0" borderId="11" xfId="0" applyNumberFormat="1" applyBorder="1" applyAlignment="1">
      <alignment wrapText="1"/>
    </xf>
    <xf numFmtId="0" fontId="0" fillId="39" borderId="0" xfId="0" applyFill="1"/>
    <xf numFmtId="3" fontId="0" fillId="39" borderId="0" xfId="0" applyNumberFormat="1" applyFill="1"/>
    <xf numFmtId="3" fontId="0" fillId="39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3" fontId="0" fillId="39" borderId="0" xfId="0" applyNumberFormat="1" applyFill="1" applyAlignment="1">
      <alignment wrapText="1"/>
    </xf>
    <xf numFmtId="3" fontId="36" fillId="0" borderId="1" xfId="0" applyNumberFormat="1" applyFont="1" applyBorder="1" applyAlignment="1">
      <alignment horizontal="center"/>
    </xf>
    <xf numFmtId="3" fontId="0" fillId="40" borderId="0" xfId="0" applyNumberFormat="1" applyFill="1" applyAlignment="1"/>
    <xf numFmtId="3" fontId="14" fillId="40" borderId="0" xfId="0" applyNumberFormat="1" applyFont="1" applyFill="1" applyAlignment="1">
      <alignment vertical="center" wrapText="1"/>
    </xf>
    <xf numFmtId="3" fontId="14" fillId="40" borderId="0" xfId="0" applyNumberFormat="1" applyFont="1" applyFill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center"/>
    </xf>
    <xf numFmtId="10" fontId="1" fillId="0" borderId="0" xfId="0" applyNumberFormat="1" applyFont="1"/>
    <xf numFmtId="10" fontId="0" fillId="0" borderId="0" xfId="0" applyNumberFormat="1" applyAlignment="1">
      <alignment horizontal="center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applyFont="1"/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3" fontId="16" fillId="0" borderId="0" xfId="0" applyNumberFormat="1" applyFont="1"/>
    <xf numFmtId="3" fontId="32" fillId="0" borderId="0" xfId="0" applyNumberFormat="1" applyFont="1"/>
    <xf numFmtId="0" fontId="0" fillId="0" borderId="0" xfId="0" applyBorder="1"/>
    <xf numFmtId="3" fontId="16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35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4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5" fillId="0" borderId="0" xfId="0" applyFont="1"/>
    <xf numFmtId="4" fontId="6" fillId="0" borderId="0" xfId="0" applyNumberFormat="1" applyFont="1" applyFill="1" applyAlignment="1">
      <alignment horizontal="center" wrapText="1"/>
    </xf>
    <xf numFmtId="0" fontId="47" fillId="0" borderId="0" xfId="0" applyFont="1"/>
    <xf numFmtId="0" fontId="6" fillId="0" borderId="0" xfId="0" applyFont="1" applyFill="1" applyAlignment="1">
      <alignment horizontal="center"/>
    </xf>
    <xf numFmtId="0" fontId="0" fillId="41" borderId="0" xfId="0" applyFill="1"/>
    <xf numFmtId="3" fontId="0" fillId="0" borderId="0" xfId="0" applyNumberFormat="1" applyFill="1" applyAlignment="1">
      <alignment horizontal="center" wrapText="1"/>
    </xf>
    <xf numFmtId="0" fontId="6" fillId="0" borderId="0" xfId="0" applyFont="1" applyFill="1"/>
    <xf numFmtId="0" fontId="11" fillId="0" borderId="0" xfId="0" applyFont="1" applyFill="1"/>
    <xf numFmtId="3" fontId="1" fillId="0" borderId="0" xfId="0" applyNumberFormat="1" applyFont="1" applyFill="1"/>
    <xf numFmtId="0" fontId="46" fillId="0" borderId="0" xfId="0" applyFont="1"/>
    <xf numFmtId="3" fontId="47" fillId="0" borderId="0" xfId="0" applyNumberFormat="1" applyFont="1"/>
    <xf numFmtId="0" fontId="48" fillId="0" borderId="0" xfId="0" applyFont="1" applyFill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3" fontId="49" fillId="0" borderId="0" xfId="0" applyNumberFormat="1" applyFont="1"/>
    <xf numFmtId="1" fontId="49" fillId="0" borderId="0" xfId="0" applyNumberFormat="1" applyFont="1"/>
    <xf numFmtId="3" fontId="38" fillId="0" borderId="0" xfId="0" applyNumberFormat="1" applyFont="1"/>
    <xf numFmtId="3" fontId="38" fillId="0" borderId="0" xfId="0" applyNumberFormat="1" applyFont="1" applyAlignment="1">
      <alignment horizontal="center"/>
    </xf>
    <xf numFmtId="1" fontId="38" fillId="0" borderId="0" xfId="0" applyNumberFormat="1" applyFont="1"/>
    <xf numFmtId="3" fontId="1" fillId="0" borderId="0" xfId="0" applyNumberFormat="1" applyFont="1" applyAlignment="1">
      <alignment horizontal="center"/>
    </xf>
    <xf numFmtId="0" fontId="0" fillId="42" borderId="0" xfId="0" applyFill="1"/>
    <xf numFmtId="0" fontId="50" fillId="0" borderId="0" xfId="0" applyFon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52" fillId="0" borderId="0" xfId="0" applyFont="1"/>
    <xf numFmtId="3" fontId="1" fillId="0" borderId="0" xfId="0" applyNumberFormat="1" applyFont="1" applyFill="1" applyAlignment="1"/>
    <xf numFmtId="4" fontId="4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Alignment="1">
      <alignment horizontal="center" wrapText="1"/>
    </xf>
    <xf numFmtId="4" fontId="1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horizontal="center" wrapText="1"/>
    </xf>
    <xf numFmtId="4" fontId="50" fillId="0" borderId="0" xfId="0" applyNumberFormat="1" applyFont="1" applyFill="1" applyAlignment="1">
      <alignment horizontal="center" vertical="top" wrapText="1"/>
    </xf>
    <xf numFmtId="9" fontId="1" fillId="0" borderId="0" xfId="0" applyNumberFormat="1" applyFont="1" applyFill="1" applyAlignment="1">
      <alignment horizontal="center" wrapText="1"/>
    </xf>
    <xf numFmtId="3" fontId="1" fillId="2" borderId="0" xfId="0" applyNumberFormat="1" applyFont="1" applyFill="1"/>
    <xf numFmtId="3" fontId="51" fillId="2" borderId="0" xfId="0" applyNumberFormat="1" applyFont="1" applyFill="1"/>
    <xf numFmtId="0" fontId="35" fillId="0" borderId="0" xfId="0" applyFont="1" applyFill="1"/>
    <xf numFmtId="0" fontId="51" fillId="0" borderId="0" xfId="0" applyFont="1" applyFill="1"/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left" wrapText="1"/>
    </xf>
    <xf numFmtId="0" fontId="0" fillId="0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0" fontId="0" fillId="0" borderId="12" xfId="0" applyBorder="1"/>
    <xf numFmtId="3" fontId="54" fillId="0" borderId="0" xfId="0" applyNumberFormat="1" applyFont="1" applyAlignment="1">
      <alignment vertical="center" wrapText="1"/>
    </xf>
    <xf numFmtId="0" fontId="47" fillId="0" borderId="0" xfId="0" applyFont="1" applyFill="1" applyAlignment="1">
      <alignment horizontal="left"/>
    </xf>
    <xf numFmtId="3" fontId="33" fillId="0" borderId="0" xfId="0" applyNumberFormat="1" applyFont="1"/>
    <xf numFmtId="0" fontId="48" fillId="0" borderId="0" xfId="0" applyFont="1"/>
    <xf numFmtId="0" fontId="55" fillId="0" borderId="0" xfId="0" applyFont="1"/>
    <xf numFmtId="0" fontId="0" fillId="0" borderId="0" xfId="0" applyFont="1" applyFill="1"/>
    <xf numFmtId="3" fontId="0" fillId="0" borderId="0" xfId="0" applyNumberFormat="1" applyFont="1" applyFill="1"/>
    <xf numFmtId="0" fontId="6" fillId="0" borderId="0" xfId="0" applyFont="1" applyFill="1" applyAlignment="1"/>
    <xf numFmtId="0" fontId="34" fillId="0" borderId="0" xfId="0" applyFont="1" applyBorder="1"/>
    <xf numFmtId="0" fontId="6" fillId="0" borderId="0" xfId="0" applyFont="1" applyBorder="1"/>
    <xf numFmtId="0" fontId="36" fillId="0" borderId="0" xfId="0" applyFont="1" applyFill="1"/>
    <xf numFmtId="1" fontId="56" fillId="0" borderId="0" xfId="42" applyNumberFormat="1" applyFont="1" applyAlignment="1" applyProtection="1"/>
    <xf numFmtId="1" fontId="56" fillId="0" borderId="0" xfId="42" applyNumberFormat="1" applyFont="1">
      <alignment vertical="top"/>
      <protection locked="0"/>
    </xf>
    <xf numFmtId="3" fontId="56" fillId="0" borderId="0" xfId="42" applyNumberFormat="1" applyFont="1" applyAlignment="1" applyProtection="1"/>
    <xf numFmtId="3" fontId="56" fillId="0" borderId="0" xfId="42" applyNumberFormat="1" applyFont="1">
      <alignment vertical="top"/>
      <protection locked="0"/>
    </xf>
    <xf numFmtId="3" fontId="48" fillId="0" borderId="0" xfId="42" applyNumberFormat="1" applyFont="1" applyAlignment="1" applyProtection="1"/>
    <xf numFmtId="10" fontId="6" fillId="0" borderId="0" xfId="0" applyNumberFormat="1" applyFont="1" applyAlignment="1">
      <alignment horizontal="center"/>
    </xf>
    <xf numFmtId="4" fontId="11" fillId="0" borderId="0" xfId="0" applyNumberFormat="1" applyFont="1"/>
    <xf numFmtId="3" fontId="7" fillId="0" borderId="1" xfId="0" applyNumberFormat="1" applyFont="1" applyBorder="1"/>
    <xf numFmtId="167" fontId="0" fillId="0" borderId="0" xfId="0" applyNumberFormat="1" applyAlignment="1">
      <alignment wrapText="1"/>
    </xf>
    <xf numFmtId="167" fontId="1" fillId="0" borderId="0" xfId="0" applyNumberFormat="1" applyFont="1" applyFill="1" applyAlignment="1">
      <alignment wrapText="1"/>
    </xf>
    <xf numFmtId="167" fontId="0" fillId="0" borderId="0" xfId="0" applyNumberFormat="1" applyFill="1" applyAlignment="1">
      <alignment wrapText="1"/>
    </xf>
    <xf numFmtId="167" fontId="0" fillId="0" borderId="0" xfId="0" applyNumberFormat="1"/>
    <xf numFmtId="167" fontId="0" fillId="0" borderId="0" xfId="0" applyNumberFormat="1" applyAlignment="1">
      <alignment horizontal="center" wrapText="1"/>
    </xf>
    <xf numFmtId="167" fontId="1" fillId="0" borderId="0" xfId="0" applyNumberFormat="1" applyFont="1" applyFill="1" applyAlignment="1">
      <alignment horizontal="center"/>
    </xf>
    <xf numFmtId="0" fontId="0" fillId="38" borderId="0" xfId="0" applyFill="1" applyAlignment="1">
      <alignment wrapText="1"/>
    </xf>
    <xf numFmtId="3" fontId="0" fillId="38" borderId="0" xfId="0" applyNumberFormat="1" applyFill="1"/>
    <xf numFmtId="0" fontId="4" fillId="38" borderId="0" xfId="0" applyFont="1" applyFill="1"/>
    <xf numFmtId="166" fontId="6" fillId="0" borderId="0" xfId="0" applyNumberFormat="1" applyFont="1" applyFill="1" applyAlignment="1">
      <alignment horizontal="center" wrapText="1"/>
    </xf>
    <xf numFmtId="1" fontId="56" fillId="0" borderId="0" xfId="42" applyNumberFormat="1" applyFont="1" applyAlignment="1" applyProtection="1">
      <alignment horizontal="center"/>
    </xf>
    <xf numFmtId="3" fontId="56" fillId="0" borderId="0" xfId="42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166" fontId="56" fillId="0" borderId="0" xfId="42" applyNumberFormat="1" applyFont="1" applyAlignment="1">
      <alignment horizontal="center" vertical="top"/>
      <protection locked="0"/>
    </xf>
    <xf numFmtId="3" fontId="11" fillId="0" borderId="0" xfId="0" applyNumberFormat="1" applyFont="1" applyAlignment="1">
      <alignment horizontal="center"/>
    </xf>
    <xf numFmtId="0" fontId="0" fillId="38" borderId="0" xfId="0" applyFont="1" applyFill="1"/>
    <xf numFmtId="0" fontId="0" fillId="38" borderId="0" xfId="0" applyFill="1" applyAlignment="1">
      <alignment horizontal="center"/>
    </xf>
    <xf numFmtId="0" fontId="57" fillId="0" borderId="0" xfId="0" applyFont="1"/>
    <xf numFmtId="3" fontId="51" fillId="0" borderId="0" xfId="0" applyNumberFormat="1" applyFont="1" applyFill="1"/>
    <xf numFmtId="3" fontId="0" fillId="43" borderId="0" xfId="0" applyNumberFormat="1" applyFill="1"/>
    <xf numFmtId="0" fontId="2" fillId="38" borderId="0" xfId="0" applyFont="1" applyFill="1" applyAlignment="1"/>
    <xf numFmtId="165" fontId="14" fillId="38" borderId="0" xfId="0" applyNumberFormat="1" applyFont="1" applyFill="1" applyAlignment="1">
      <alignment vertical="center" wrapText="1"/>
    </xf>
    <xf numFmtId="165" fontId="14" fillId="38" borderId="0" xfId="0" applyNumberFormat="1" applyFont="1" applyFill="1" applyAlignment="1">
      <alignment horizontal="center" vertical="center" wrapText="1"/>
    </xf>
    <xf numFmtId="0" fontId="0" fillId="38" borderId="0" xfId="0" applyFill="1" applyAlignment="1"/>
    <xf numFmtId="4" fontId="0" fillId="38" borderId="0" xfId="0" applyNumberFormat="1" applyFill="1" applyAlignment="1">
      <alignment wrapText="1"/>
    </xf>
    <xf numFmtId="4" fontId="0" fillId="38" borderId="0" xfId="0" applyNumberFormat="1" applyFill="1" applyAlignment="1">
      <alignment horizontal="center" wrapText="1"/>
    </xf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/>
    </xf>
    <xf numFmtId="3" fontId="15" fillId="0" borderId="0" xfId="0" applyNumberFormat="1" applyFont="1" applyFill="1"/>
    <xf numFmtId="3" fontId="47" fillId="0" borderId="0" xfId="0" applyNumberFormat="1" applyFont="1" applyFill="1"/>
    <xf numFmtId="0" fontId="58" fillId="0" borderId="0" xfId="0" applyFont="1" applyFill="1"/>
    <xf numFmtId="0" fontId="59" fillId="0" borderId="0" xfId="0" applyFont="1" applyFill="1" applyAlignment="1">
      <alignment horizontal="left"/>
    </xf>
    <xf numFmtId="3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3" fontId="1" fillId="2" borderId="0" xfId="0" applyNumberFormat="1" applyFont="1" applyFill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0" fillId="43" borderId="0" xfId="0" applyFill="1"/>
    <xf numFmtId="3" fontId="16" fillId="43" borderId="0" xfId="0" applyNumberFormat="1" applyFont="1" applyFill="1"/>
    <xf numFmtId="3" fontId="1" fillId="43" borderId="0" xfId="0" applyNumberFormat="1" applyFont="1" applyFill="1"/>
    <xf numFmtId="10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3" fontId="15" fillId="43" borderId="0" xfId="0" applyNumberFormat="1" applyFont="1" applyFill="1"/>
    <xf numFmtId="3" fontId="14" fillId="0" borderId="0" xfId="0" applyNumberFormat="1" applyFont="1" applyFill="1" applyAlignment="1">
      <alignment vertical="center" wrapText="1"/>
    </xf>
    <xf numFmtId="0" fontId="0" fillId="35" borderId="0" xfId="0" applyFill="1" applyAlignment="1"/>
    <xf numFmtId="0" fontId="0" fillId="35" borderId="0" xfId="0" applyFill="1" applyAlignment="1">
      <alignment wrapText="1"/>
    </xf>
    <xf numFmtId="3" fontId="50" fillId="0" borderId="0" xfId="0" applyNumberFormat="1" applyFont="1" applyAlignment="1"/>
    <xf numFmtId="3" fontId="60" fillId="0" borderId="0" xfId="0" applyNumberFormat="1" applyFont="1" applyAlignment="1">
      <alignment vertical="center" wrapText="1"/>
    </xf>
    <xf numFmtId="3" fontId="60" fillId="0" borderId="0" xfId="0" applyNumberFormat="1" applyFont="1" applyAlignment="1">
      <alignment horizontal="center" vertical="center" wrapText="1"/>
    </xf>
    <xf numFmtId="3" fontId="50" fillId="0" borderId="0" xfId="0" applyNumberFormat="1" applyFont="1"/>
    <xf numFmtId="164" fontId="0" fillId="0" borderId="0" xfId="0" applyNumberFormat="1" applyFill="1" applyAlignment="1">
      <alignment horizontal="center" vertical="top" wrapText="1"/>
    </xf>
    <xf numFmtId="1" fontId="6" fillId="0" borderId="0" xfId="0" applyNumberFormat="1" applyFont="1" applyFill="1"/>
    <xf numFmtId="0" fontId="6" fillId="39" borderId="0" xfId="0" applyFont="1" applyFill="1"/>
    <xf numFmtId="1" fontId="6" fillId="39" borderId="0" xfId="0" applyNumberFormat="1" applyFont="1" applyFill="1"/>
    <xf numFmtId="164" fontId="0" fillId="39" borderId="0" xfId="0" applyNumberFormat="1" applyFill="1" applyAlignment="1">
      <alignment horizontal="center" vertical="top" wrapText="1"/>
    </xf>
    <xf numFmtId="0" fontId="61" fillId="0" borderId="0" xfId="0" applyFont="1"/>
    <xf numFmtId="0" fontId="46" fillId="0" borderId="0" xfId="0" applyFont="1" applyFill="1"/>
    <xf numFmtId="0" fontId="46" fillId="0" borderId="0" xfId="0" applyFont="1" applyFill="1" applyAlignment="1">
      <alignment horizontal="left"/>
    </xf>
    <xf numFmtId="0" fontId="46" fillId="0" borderId="0" xfId="0" applyFont="1" applyFill="1" applyAlignment="1">
      <alignment horizontal="center"/>
    </xf>
    <xf numFmtId="0" fontId="46" fillId="38" borderId="0" xfId="0" applyFont="1" applyFill="1"/>
    <xf numFmtId="4" fontId="6" fillId="38" borderId="0" xfId="0" applyNumberFormat="1" applyFont="1" applyFill="1" applyAlignment="1">
      <alignment horizontal="left"/>
    </xf>
    <xf numFmtId="4" fontId="0" fillId="38" borderId="0" xfId="0" applyNumberFormat="1" applyFont="1" applyFill="1" applyAlignment="1">
      <alignment horizontal="center"/>
    </xf>
    <xf numFmtId="4" fontId="4" fillId="38" borderId="0" xfId="0" applyNumberFormat="1" applyFont="1" applyFill="1" applyAlignment="1">
      <alignment horizontal="center" vertical="top"/>
    </xf>
    <xf numFmtId="9" fontId="0" fillId="38" borderId="0" xfId="0" applyNumberFormat="1" applyFont="1" applyFill="1" applyAlignment="1">
      <alignment horizontal="center"/>
    </xf>
    <xf numFmtId="0" fontId="0" fillId="38" borderId="0" xfId="0" applyFont="1" applyFill="1" applyAlignment="1">
      <alignment horizontal="center"/>
    </xf>
    <xf numFmtId="3" fontId="32" fillId="43" borderId="0" xfId="0" applyNumberFormat="1" applyFont="1" applyFill="1"/>
    <xf numFmtId="2" fontId="0" fillId="2" borderId="0" xfId="0" applyNumberFormat="1" applyFill="1"/>
    <xf numFmtId="0" fontId="0" fillId="2" borderId="0" xfId="0" applyFill="1" applyAlignment="1" applyProtection="1">
      <alignment vertical="top"/>
      <protection locked="0"/>
    </xf>
    <xf numFmtId="4" fontId="6" fillId="38" borderId="0" xfId="0" applyNumberFormat="1" applyFont="1" applyFill="1" applyAlignment="1">
      <alignment horizontal="center" wrapText="1"/>
    </xf>
    <xf numFmtId="4" fontId="4" fillId="38" borderId="0" xfId="0" applyNumberFormat="1" applyFont="1" applyFill="1" applyAlignment="1">
      <alignment horizontal="center" wrapText="1"/>
    </xf>
    <xf numFmtId="167" fontId="0" fillId="38" borderId="0" xfId="0" applyNumberFormat="1" applyFill="1"/>
    <xf numFmtId="10" fontId="0" fillId="0" borderId="0" xfId="0" applyNumberFormat="1"/>
    <xf numFmtId="10" fontId="57" fillId="0" borderId="0" xfId="0" applyNumberFormat="1" applyFont="1"/>
    <xf numFmtId="0" fontId="13" fillId="0" borderId="0" xfId="0" applyFont="1" applyAlignment="1">
      <alignment vertical="center" wrapText="1"/>
    </xf>
    <xf numFmtId="3" fontId="4" fillId="43" borderId="0" xfId="0" applyNumberFormat="1" applyFont="1" applyFill="1"/>
    <xf numFmtId="0" fontId="4" fillId="43" borderId="0" xfId="0" applyFont="1" applyFill="1"/>
    <xf numFmtId="10" fontId="50" fillId="0" borderId="0" xfId="0" applyNumberFormat="1" applyFont="1"/>
    <xf numFmtId="0" fontId="0" fillId="37" borderId="0" xfId="0" applyFill="1"/>
    <xf numFmtId="3" fontId="0" fillId="35" borderId="0" xfId="0" applyNumberFormat="1" applyFill="1"/>
    <xf numFmtId="3" fontId="0" fillId="42" borderId="0" xfId="0" applyNumberFormat="1" applyFill="1"/>
    <xf numFmtId="167" fontId="0" fillId="0" borderId="0" xfId="0" applyNumberFormat="1" applyFill="1"/>
    <xf numFmtId="168" fontId="0" fillId="0" borderId="0" xfId="0" applyNumberFormat="1" applyAlignment="1">
      <alignment horizontal="center" wrapText="1"/>
    </xf>
    <xf numFmtId="1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2" fontId="15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left"/>
    </xf>
    <xf numFmtId="3" fontId="4" fillId="0" borderId="0" xfId="0" applyNumberFormat="1" applyFont="1"/>
    <xf numFmtId="4" fontId="4" fillId="0" borderId="0" xfId="0" applyNumberFormat="1" applyFont="1"/>
    <xf numFmtId="4" fontId="0" fillId="0" borderId="0" xfId="0" applyNumberFormat="1"/>
    <xf numFmtId="1" fontId="62" fillId="0" borderId="0" xfId="0" applyNumberFormat="1" applyFont="1"/>
    <xf numFmtId="0" fontId="51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</a:t>
            </a:r>
            <a:r>
              <a:rPr lang="en-US" baseline="0"/>
              <a:t> </a:t>
            </a: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33942528401661"/>
          <c:y val="0.35848472898884409"/>
          <c:w val="0.74065746266021681"/>
          <c:h val="0.50863833709794326"/>
        </c:manualLayout>
      </c:layout>
      <c:scatterChart>
        <c:scatterStyle val="lineMarker"/>
        <c:varyColors val="0"/>
        <c:ser>
          <c:idx val="0"/>
          <c:order val="0"/>
          <c:tx>
            <c:v>HANPP (MT C)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56236032295813654"/>
                  <c:y val="-0.533787032679073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Summary'!$Z$26:$AR$26</c:f>
              <c:numCache>
                <c:formatCode>#,##0</c:formatCode>
                <c:ptCount val="19"/>
                <c:pt idx="0">
                  <c:v>19503554.438892603</c:v>
                </c:pt>
                <c:pt idx="1">
                  <c:v>20424294.413921781</c:v>
                </c:pt>
                <c:pt idx="2">
                  <c:v>20668618.126261935</c:v>
                </c:pt>
                <c:pt idx="3">
                  <c:v>21173334.939507872</c:v>
                </c:pt>
                <c:pt idx="4">
                  <c:v>18616777.289100006</c:v>
                </c:pt>
                <c:pt idx="5">
                  <c:v>18813751.802289497</c:v>
                </c:pt>
                <c:pt idx="6">
                  <c:v>22188232.628629036</c:v>
                </c:pt>
                <c:pt idx="7">
                  <c:v>19214626.948836286</c:v>
                </c:pt>
                <c:pt idx="8">
                  <c:v>18240916.981485274</c:v>
                </c:pt>
                <c:pt idx="9">
                  <c:v>17152640.204404555</c:v>
                </c:pt>
                <c:pt idx="10">
                  <c:v>20389358.183139302</c:v>
                </c:pt>
                <c:pt idx="11">
                  <c:v>21272314.118953537</c:v>
                </c:pt>
                <c:pt idx="12">
                  <c:v>35128469.748421237</c:v>
                </c:pt>
                <c:pt idx="13">
                  <c:v>26530254.557563063</c:v>
                </c:pt>
                <c:pt idx="14">
                  <c:v>21605599.365374021</c:v>
                </c:pt>
                <c:pt idx="15">
                  <c:v>38645780.939521268</c:v>
                </c:pt>
                <c:pt idx="16">
                  <c:v>21229034.625919946</c:v>
                </c:pt>
                <c:pt idx="17">
                  <c:v>23438957.80299525</c:v>
                </c:pt>
                <c:pt idx="18">
                  <c:v>35052163.944373451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B1-4075-9D11-41029D8B2533}"/>
            </c:ext>
          </c:extLst>
        </c:ser>
        <c:ser>
          <c:idx val="2"/>
          <c:order val="2"/>
          <c:tx>
            <c:v>NPPo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2188235432482815"/>
                  <c:y val="-0.222157403991706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Summary'!$Z$29:$AR$29</c:f>
              <c:numCache>
                <c:formatCode>#,##0</c:formatCode>
                <c:ptCount val="19"/>
                <c:pt idx="0">
                  <c:v>157907830.28493154</c:v>
                </c:pt>
                <c:pt idx="1">
                  <c:v>154848626.87123284</c:v>
                </c:pt>
                <c:pt idx="2">
                  <c:v>159870335.33150688</c:v>
                </c:pt>
                <c:pt idx="3">
                  <c:v>158563586.83287668</c:v>
                </c:pt>
                <c:pt idx="4">
                  <c:v>188550887.03013703</c:v>
                </c:pt>
                <c:pt idx="5">
                  <c:v>183340570.70684934</c:v>
                </c:pt>
                <c:pt idx="6">
                  <c:v>165142597.74246579</c:v>
                </c:pt>
                <c:pt idx="7">
                  <c:v>171310111.22191781</c:v>
                </c:pt>
                <c:pt idx="8">
                  <c:v>175407702.80547953</c:v>
                </c:pt>
                <c:pt idx="9">
                  <c:v>175407702.80547953</c:v>
                </c:pt>
                <c:pt idx="10">
                  <c:v>164756864.5479452</c:v>
                </c:pt>
                <c:pt idx="11">
                  <c:v>164756864.5479452</c:v>
                </c:pt>
                <c:pt idx="12">
                  <c:v>166905305.86849314</c:v>
                </c:pt>
                <c:pt idx="13">
                  <c:v>159045939.86301368</c:v>
                </c:pt>
                <c:pt idx="14">
                  <c:v>187450132.27397263</c:v>
                </c:pt>
                <c:pt idx="15">
                  <c:v>178826100.57534254</c:v>
                </c:pt>
                <c:pt idx="16">
                  <c:v>195506133.55616444</c:v>
                </c:pt>
                <c:pt idx="17">
                  <c:v>162097713.41369861</c:v>
                </c:pt>
                <c:pt idx="18">
                  <c:v>170913495.64931506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B1-4075-9D11-41029D8B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 (% Potential NPP)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2815945616954714E-2"/>
                  <c:y val="-0.25088496813504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Summary'!$Z$33:$AR$33</c:f>
              <c:numCache>
                <c:formatCode>0.00%</c:formatCode>
                <c:ptCount val="19"/>
                <c:pt idx="0">
                  <c:v>0.12351226917436622</c:v>
                </c:pt>
                <c:pt idx="1">
                  <c:v>0.131898453519423</c:v>
                </c:pt>
                <c:pt idx="2">
                  <c:v>0.12928363528733158</c:v>
                </c:pt>
                <c:pt idx="3">
                  <c:v>0.1335321391400171</c:v>
                </c:pt>
                <c:pt idx="4">
                  <c:v>9.8736089669651847E-2</c:v>
                </c:pt>
                <c:pt idx="5">
                  <c:v>0.10261641343078159</c:v>
                </c:pt>
                <c:pt idx="6">
                  <c:v>0.13435802107964187</c:v>
                </c:pt>
                <c:pt idx="7">
                  <c:v>0.11216283038860068</c:v>
                </c:pt>
                <c:pt idx="8">
                  <c:v>0.10399153908146073</c:v>
                </c:pt>
                <c:pt idx="9">
                  <c:v>9.7787268917295958E-2</c:v>
                </c:pt>
                <c:pt idx="10">
                  <c:v>0.12375422559225677</c:v>
                </c:pt>
                <c:pt idx="11">
                  <c:v>0.12911337064661832</c:v>
                </c:pt>
                <c:pt idx="12">
                  <c:v>0.21046946090557131</c:v>
                </c:pt>
                <c:pt idx="13">
                  <c:v>0.1668087508578564</c:v>
                </c:pt>
                <c:pt idx="14">
                  <c:v>0.11526051810833504</c:v>
                </c:pt>
                <c:pt idx="15">
                  <c:v>0.21610816774053143</c:v>
                </c:pt>
                <c:pt idx="16">
                  <c:v>0.10858500569661836</c:v>
                </c:pt>
                <c:pt idx="17">
                  <c:v>0.14459770782315343</c:v>
                </c:pt>
                <c:pt idx="18">
                  <c:v>0.20508716301897206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B1-4075-9D11-41029D8B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v>Arable Land  (% HANPP)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'LAO Graphs'!$Z$22:$AR$22</c15:sqref>
                        </c15:formulaRef>
                      </c:ext>
                    </c:extLst>
                    <c:numCache>
                      <c:formatCode>0.00%</c:formatCode>
                      <c:ptCount val="19"/>
                      <c:pt idx="0">
                        <c:v>0.2863217439151185</c:v>
                      </c:pt>
                      <c:pt idx="1">
                        <c:v>0.29959914483437222</c:v>
                      </c:pt>
                      <c:pt idx="2">
                        <c:v>0.30304158173362888</c:v>
                      </c:pt>
                      <c:pt idx="3">
                        <c:v>0.29924852859769258</c:v>
                      </c:pt>
                      <c:pt idx="4">
                        <c:v>0.3312780813102249</c:v>
                      </c:pt>
                      <c:pt idx="5">
                        <c:v>0.39936357903676883</c:v>
                      </c:pt>
                      <c:pt idx="6">
                        <c:v>0.34011530864250888</c:v>
                      </c:pt>
                      <c:pt idx="7">
                        <c:v>0.35535493843266047</c:v>
                      </c:pt>
                      <c:pt idx="8">
                        <c:v>0.40672529264654317</c:v>
                      </c:pt>
                      <c:pt idx="9">
                        <c:v>0.48572671885313812</c:v>
                      </c:pt>
                      <c:pt idx="10">
                        <c:v>0.42757639806330278</c:v>
                      </c:pt>
                      <c:pt idx="11">
                        <c:v>0.39718775228319508</c:v>
                      </c:pt>
                      <c:pt idx="12">
                        <c:v>0.2507308463214753</c:v>
                      </c:pt>
                      <c:pt idx="13">
                        <c:v>0.34513682195256035</c:v>
                      </c:pt>
                      <c:pt idx="14">
                        <c:v>0.42029430926556771</c:v>
                      </c:pt>
                      <c:pt idx="15">
                        <c:v>0.2847942769807042</c:v>
                      </c:pt>
                      <c:pt idx="16">
                        <c:v>0.4758220508046283</c:v>
                      </c:pt>
                      <c:pt idx="17">
                        <c:v>0.43702917930074014</c:v>
                      </c:pt>
                      <c:pt idx="18">
                        <c:v>0.31385721232495817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F63D-4E5B-8799-F6944FB605AF}"/>
                  </c:ext>
                </c:extLst>
              </c15:ser>
            </c15:filteredScatterSeries>
          </c:ext>
        </c:extLst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NPP Metric Tons Carbon)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HANPP Intensity</a:t>
                </a:r>
                <a:r>
                  <a:rPr lang="en-US" baseline="0"/>
                  <a:t> (% Potential NPP)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12012924071082391"/>
          <c:w val="1"/>
          <c:h val="0.1587248928294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</a:t>
            </a:r>
            <a:r>
              <a:rPr lang="en-US" baseline="0"/>
              <a:t>: Agricultural Inputs per capita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87766159565985"/>
          <c:y val="0.34657957801041467"/>
          <c:w val="0.69043569053024878"/>
          <c:h val="0.53938283756197136"/>
        </c:manualLayout>
      </c:layout>
      <c:lineChart>
        <c:grouping val="standard"/>
        <c:varyColors val="0"/>
        <c:ser>
          <c:idx val="0"/>
          <c:order val="0"/>
          <c:tx>
            <c:v>Agricultural Land per capita (1000 Hectares)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Graphs'!$Z$20:$AR$20</c:f>
              <c:numCache>
                <c:formatCode>#,##0.00</c:formatCode>
                <c:ptCount val="19"/>
                <c:pt idx="0">
                  <c:v>0.49042145593869729</c:v>
                </c:pt>
                <c:pt idx="1">
                  <c:v>0.47817346352670881</c:v>
                </c:pt>
                <c:pt idx="2">
                  <c:v>0.47246295778585407</c:v>
                </c:pt>
                <c:pt idx="3">
                  <c:v>0.46220772158781948</c:v>
                </c:pt>
                <c:pt idx="4">
                  <c:v>0.44949762030671603</c:v>
                </c:pt>
                <c:pt idx="5">
                  <c:v>0.45129786687226936</c:v>
                </c:pt>
                <c:pt idx="6">
                  <c:v>0.44069912609238454</c:v>
                </c:pt>
                <c:pt idx="7">
                  <c:v>0.4300266796022314</c:v>
                </c:pt>
                <c:pt idx="8">
                  <c:v>0.4254416961130742</c:v>
                </c:pt>
                <c:pt idx="9">
                  <c:v>0.42128146453089244</c:v>
                </c:pt>
                <c:pt idx="10">
                  <c:v>0.41707425522454422</c:v>
                </c:pt>
                <c:pt idx="11">
                  <c:v>0.41309987029831385</c:v>
                </c:pt>
                <c:pt idx="12">
                  <c:v>0.40959797937276365</c:v>
                </c:pt>
                <c:pt idx="13">
                  <c:v>0.40751385752412234</c:v>
                </c:pt>
                <c:pt idx="14">
                  <c:v>0.40605574493683577</c:v>
                </c:pt>
                <c:pt idx="15">
                  <c:v>0.40474789091622521</c:v>
                </c:pt>
                <c:pt idx="16">
                  <c:v>0.40453758892520669</c:v>
                </c:pt>
                <c:pt idx="17">
                  <c:v>0.40921102302755757</c:v>
                </c:pt>
                <c:pt idx="18">
                  <c:v>0.41202672605790647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5-46A4-BF06-87E634981738}"/>
            </c:ext>
          </c:extLst>
        </c:ser>
        <c:ser>
          <c:idx val="1"/>
          <c:order val="1"/>
          <c:tx>
            <c:v>Arable Land per capita (1000 Hectares)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Graphs'!$Z$23:$AR$23</c:f>
              <c:numCache>
                <c:formatCode>#,##0.00</c:formatCode>
                <c:ptCount val="19"/>
                <c:pt idx="0">
                  <c:v>0.23430592396109637</c:v>
                </c:pt>
                <c:pt idx="1">
                  <c:v>0.22831705916140149</c:v>
                </c:pt>
                <c:pt idx="2">
                  <c:v>0.22337154039698071</c:v>
                </c:pt>
                <c:pt idx="3">
                  <c:v>0.21723762914627515</c:v>
                </c:pt>
                <c:pt idx="4">
                  <c:v>0.21126388154415654</c:v>
                </c:pt>
                <c:pt idx="5">
                  <c:v>0.20534566949370342</c:v>
                </c:pt>
                <c:pt idx="6">
                  <c:v>0.20524344569288389</c:v>
                </c:pt>
                <c:pt idx="7">
                  <c:v>0.20082464225078825</c:v>
                </c:pt>
                <c:pt idx="8">
                  <c:v>0.19411071849234393</c:v>
                </c:pt>
                <c:pt idx="9">
                  <c:v>0.1954233409610984</c:v>
                </c:pt>
                <c:pt idx="10">
                  <c:v>0.19164072921298356</c:v>
                </c:pt>
                <c:pt idx="11">
                  <c:v>0.18958063121487245</c:v>
                </c:pt>
                <c:pt idx="12">
                  <c:v>0.19364344348558199</c:v>
                </c:pt>
                <c:pt idx="13">
                  <c:v>0.1991377540546089</c:v>
                </c:pt>
                <c:pt idx="14">
                  <c:v>0.20352917585722879</c:v>
                </c:pt>
                <c:pt idx="15">
                  <c:v>0.20796546988424564</c:v>
                </c:pt>
                <c:pt idx="16">
                  <c:v>0.21245914247260142</c:v>
                </c:pt>
                <c:pt idx="17">
                  <c:v>0.21706304265760665</c:v>
                </c:pt>
                <c:pt idx="18">
                  <c:v>0.22271714922048999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5-46A4-BF06-87E63498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110960"/>
        <c:axId val="788108048"/>
      </c:lineChart>
      <c:dateAx>
        <c:axId val="78811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08048"/>
        <c:crosses val="autoZero"/>
        <c:auto val="0"/>
        <c:lblOffset val="100"/>
        <c:baseTimeUnit val="days"/>
        <c:majorUnit val="1"/>
        <c:majorTimeUnit val="years"/>
        <c:minorUnit val="1"/>
      </c:dateAx>
      <c:valAx>
        <c:axId val="78810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1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7432001327703"/>
          <c:y val="4.2250050846965169E-2"/>
          <c:w val="0.87429936012096854"/>
          <c:h val="0.65480678376741364"/>
        </c:manualLayout>
      </c:layout>
      <c:scatterChart>
        <c:scatterStyle val="smoothMarker"/>
        <c:varyColors val="0"/>
        <c:ser>
          <c:idx val="0"/>
          <c:order val="0"/>
          <c:tx>
            <c:v>SD HANPP</c:v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Summary'!$Z$28:$AR$28</c:f>
              <c:numCache>
                <c:formatCode>0.00</c:formatCode>
                <c:ptCount val="19"/>
                <c:pt idx="0">
                  <c:v>-0.57974511062836875</c:v>
                </c:pt>
                <c:pt idx="1">
                  <c:v>-0.43216178353093132</c:v>
                </c:pt>
                <c:pt idx="2">
                  <c:v>-0.39299968854877909</c:v>
                </c:pt>
                <c:pt idx="3">
                  <c:v>-0.31209977265396749</c:v>
                </c:pt>
                <c:pt idx="4">
                  <c:v>-0.72188461332154419</c:v>
                </c:pt>
                <c:pt idx="5">
                  <c:v>-0.69031201432693456</c:v>
                </c:pt>
                <c:pt idx="6">
                  <c:v>-0.14942411862987057</c:v>
                </c:pt>
                <c:pt idx="7">
                  <c:v>-0.62605664420881513</c:v>
                </c:pt>
                <c:pt idx="8">
                  <c:v>-0.78213041151216878</c:v>
                </c:pt>
                <c:pt idx="9">
                  <c:v>-0.95656783349915153</c:v>
                </c:pt>
                <c:pt idx="10">
                  <c:v>-0.43776163290747083</c:v>
                </c:pt>
                <c:pt idx="11">
                  <c:v>-0.29623462395603822</c:v>
                </c:pt>
                <c:pt idx="12">
                  <c:v>1.9247372074363456</c:v>
                </c:pt>
                <c:pt idx="13">
                  <c:v>0.54654875099796296</c:v>
                </c:pt>
                <c:pt idx="14">
                  <c:v>-0.24281308598309903</c:v>
                </c:pt>
                <c:pt idx="15">
                  <c:v>2.4885190590966291</c:v>
                </c:pt>
                <c:pt idx="16">
                  <c:v>-0.30317179595922561</c:v>
                </c:pt>
                <c:pt idx="17">
                  <c:v>5.1051789361024363E-2</c:v>
                </c:pt>
                <c:pt idx="18">
                  <c:v>1.9125063227744077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A2-4F46-A33C-0BFB69FA72F1}"/>
            </c:ext>
          </c:extLst>
        </c:ser>
        <c:ser>
          <c:idx val="1"/>
          <c:order val="1"/>
          <c:tx>
            <c:v>SD HANPP Intensity</c:v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Summary'!$Z$36:$AR$36</c:f>
              <c:numCache>
                <c:formatCode>0.00</c:formatCode>
                <c:ptCount val="19"/>
                <c:pt idx="0">
                  <c:v>-0.34079824122092434</c:v>
                </c:pt>
                <c:pt idx="1">
                  <c:v>-0.11541344224688074</c:v>
                </c:pt>
                <c:pt idx="2">
                  <c:v>-0.18568858256632464</c:v>
                </c:pt>
                <c:pt idx="3">
                  <c:v>-7.1506953904369383E-2</c:v>
                </c:pt>
                <c:pt idx="4">
                  <c:v>-1.0066760716202108</c:v>
                </c:pt>
                <c:pt idx="5">
                  <c:v>-0.90238955049550595</c:v>
                </c:pt>
                <c:pt idx="6">
                  <c:v>-4.9310776563199675E-2</c:v>
                </c:pt>
                <c:pt idx="7">
                  <c:v>-0.64582265684872797</c:v>
                </c:pt>
                <c:pt idx="8">
                  <c:v>-0.8654320492541866</c:v>
                </c:pt>
                <c:pt idx="9">
                  <c:v>-1.0321763188999151</c:v>
                </c:pt>
                <c:pt idx="10">
                  <c:v>-0.33429548664710146</c:v>
                </c:pt>
                <c:pt idx="11">
                  <c:v>-0.19026456852615711</c:v>
                </c:pt>
                <c:pt idx="12">
                  <c:v>1.9962394831211976</c:v>
                </c:pt>
                <c:pt idx="13">
                  <c:v>0.822826169953491</c:v>
                </c:pt>
                <c:pt idx="14">
                  <c:v>-0.56257004812110956</c:v>
                </c:pt>
                <c:pt idx="15">
                  <c:v>2.1477838272686252</c:v>
                </c:pt>
                <c:pt idx="16">
                  <c:v>-0.74197929564741238</c:v>
                </c:pt>
                <c:pt idx="17">
                  <c:v>0.22588824641128341</c:v>
                </c:pt>
                <c:pt idx="18">
                  <c:v>1.8515863158074308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A2-4F46-A33C-0BFB69FA72F1}"/>
            </c:ext>
          </c:extLst>
        </c:ser>
        <c:ser>
          <c:idx val="2"/>
          <c:order val="2"/>
          <c:tx>
            <c:v>SD Potential NPP</c:v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Summary'!$Z$32:$AR$32</c:f>
              <c:numCache>
                <c:formatCode>0.00</c:formatCode>
                <c:ptCount val="19"/>
                <c:pt idx="0">
                  <c:v>-1.0755920349793984</c:v>
                </c:pt>
                <c:pt idx="1">
                  <c:v>-1.3356965149786579</c:v>
                </c:pt>
                <c:pt idx="2">
                  <c:v>-0.90873279562655063</c:v>
                </c:pt>
                <c:pt idx="3">
                  <c:v>-1.0198372541284055</c:v>
                </c:pt>
                <c:pt idx="4">
                  <c:v>1.5297908907224722</c:v>
                </c:pt>
                <c:pt idx="5">
                  <c:v>1.0867910523227513</c:v>
                </c:pt>
                <c:pt idx="6">
                  <c:v>-0.46046607799625555</c:v>
                </c:pt>
                <c:pt idx="7">
                  <c:v>6.3918106225658786E-2</c:v>
                </c:pt>
                <c:pt idx="8">
                  <c:v>0.41231008412393944</c:v>
                </c:pt>
                <c:pt idx="9">
                  <c:v>0.41231008412393944</c:v>
                </c:pt>
                <c:pt idx="10">
                  <c:v>-0.49326250190516058</c:v>
                </c:pt>
                <c:pt idx="11">
                  <c:v>-0.49326250190516058</c:v>
                </c:pt>
                <c:pt idx="12">
                  <c:v>-0.31059429161625779</c:v>
                </c:pt>
                <c:pt idx="13">
                  <c:v>-0.97882586419661821</c:v>
                </c:pt>
                <c:pt idx="14">
                  <c:v>1.4362007612865575</c:v>
                </c:pt>
                <c:pt idx="15">
                  <c:v>0.70295456051913241</c:v>
                </c:pt>
                <c:pt idx="16">
                  <c:v>2.1211509725065567</c:v>
                </c:pt>
                <c:pt idx="17">
                  <c:v>-0.71935309788040758</c:v>
                </c:pt>
                <c:pt idx="18">
                  <c:v>3.0196423381849431E-2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A2-4F46-A33C-0BFB69FA7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07952"/>
        <c:axId val="710406288"/>
      </c:scatterChart>
      <c:valAx>
        <c:axId val="71040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406288"/>
        <c:crosses val="autoZero"/>
        <c:crossBetween val="midCat"/>
      </c:valAx>
      <c:valAx>
        <c:axId val="71040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40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 HANPP</a:t>
            </a:r>
            <a:r>
              <a:rPr lang="en-US" baseline="0"/>
              <a:t> Component Streams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'LAO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Summary'!$Z$6:$AR$6</c:f>
              <c:numCache>
                <c:formatCode>#,##0</c:formatCode>
                <c:ptCount val="19"/>
                <c:pt idx="0">
                  <c:v>3655320.7555072461</c:v>
                </c:pt>
                <c:pt idx="1">
                  <c:v>3902175.9068115945</c:v>
                </c:pt>
                <c:pt idx="2">
                  <c:v>3913915.0797584536</c:v>
                </c:pt>
                <c:pt idx="3">
                  <c:v>4140932.4636714971</c:v>
                </c:pt>
                <c:pt idx="4">
                  <c:v>4043001.797004831</c:v>
                </c:pt>
                <c:pt idx="5">
                  <c:v>3985842.3064251207</c:v>
                </c:pt>
                <c:pt idx="6">
                  <c:v>3904823.4186473419</c:v>
                </c:pt>
                <c:pt idx="7">
                  <c:v>4149334.3475362323</c:v>
                </c:pt>
                <c:pt idx="8">
                  <c:v>3983788.2521739127</c:v>
                </c:pt>
                <c:pt idx="9">
                  <c:v>3994187.3495652173</c:v>
                </c:pt>
                <c:pt idx="10">
                  <c:v>3924097.1486956514</c:v>
                </c:pt>
                <c:pt idx="11">
                  <c:v>3867741.2469565216</c:v>
                </c:pt>
                <c:pt idx="12">
                  <c:v>3922011.1660869564</c:v>
                </c:pt>
                <c:pt idx="13">
                  <c:v>3926902.5582608692</c:v>
                </c:pt>
                <c:pt idx="14">
                  <c:v>3995081.0034782607</c:v>
                </c:pt>
                <c:pt idx="15">
                  <c:v>3991634.3913043477</c:v>
                </c:pt>
                <c:pt idx="16">
                  <c:v>4038331.9565217393</c:v>
                </c:pt>
                <c:pt idx="17">
                  <c:v>3958280.0034782607</c:v>
                </c:pt>
                <c:pt idx="18">
                  <c:v>4442165.744782608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9-4B6A-B293-E89464DB0346}"/>
            </c:ext>
          </c:extLst>
        </c:ser>
        <c:ser>
          <c:idx val="1"/>
          <c:order val="1"/>
          <c:tx>
            <c:strRef>
              <c:f>'LAO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Summary'!$Z$10:$AR$10</c:f>
              <c:numCache>
                <c:formatCode>#,##0</c:formatCode>
                <c:ptCount val="19"/>
                <c:pt idx="0">
                  <c:v>14951.02125</c:v>
                </c:pt>
                <c:pt idx="1">
                  <c:v>16018.85475</c:v>
                </c:pt>
                <c:pt idx="2">
                  <c:v>16933.010000000002</c:v>
                </c:pt>
                <c:pt idx="3">
                  <c:v>16125.405000000001</c:v>
                </c:pt>
                <c:pt idx="4">
                  <c:v>17635.802499999998</c:v>
                </c:pt>
                <c:pt idx="5">
                  <c:v>19720.3</c:v>
                </c:pt>
                <c:pt idx="6">
                  <c:v>23519.365000000002</c:v>
                </c:pt>
                <c:pt idx="7">
                  <c:v>24734.720499999999</c:v>
                </c:pt>
                <c:pt idx="8">
                  <c:v>27186.165000000001</c:v>
                </c:pt>
                <c:pt idx="9">
                  <c:v>29493.69</c:v>
                </c:pt>
                <c:pt idx="10">
                  <c:v>41518.325000000004</c:v>
                </c:pt>
                <c:pt idx="11">
                  <c:v>45475.532000000007</c:v>
                </c:pt>
                <c:pt idx="12">
                  <c:v>45224.585999999996</c:v>
                </c:pt>
                <c:pt idx="13">
                  <c:v>46980.682500000003</c:v>
                </c:pt>
                <c:pt idx="14">
                  <c:v>48257.854999999996</c:v>
                </c:pt>
                <c:pt idx="15">
                  <c:v>60327.044999999998</c:v>
                </c:pt>
                <c:pt idx="16">
                  <c:v>56805.49</c:v>
                </c:pt>
                <c:pt idx="17">
                  <c:v>64633.557500000003</c:v>
                </c:pt>
                <c:pt idx="18">
                  <c:v>64402.123749999999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9-4B6A-B293-E89464DB0346}"/>
            </c:ext>
          </c:extLst>
        </c:ser>
        <c:ser>
          <c:idx val="2"/>
          <c:order val="2"/>
          <c:tx>
            <c:strRef>
              <c:f>'LAO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Summary'!$Z$12:$AR$12</c:f>
              <c:numCache>
                <c:formatCode>#,##0</c:formatCode>
                <c:ptCount val="19"/>
                <c:pt idx="0">
                  <c:v>3408917.4455129993</c:v>
                </c:pt>
                <c:pt idx="1">
                  <c:v>3548579.0883994997</c:v>
                </c:pt>
                <c:pt idx="2">
                  <c:v>3637811.9826717498</c:v>
                </c:pt>
                <c:pt idx="3">
                  <c:v>3841262.3045265004</c:v>
                </c:pt>
                <c:pt idx="4">
                  <c:v>3950358.6262340005</c:v>
                </c:pt>
                <c:pt idx="5">
                  <c:v>3985991.0668125004</c:v>
                </c:pt>
                <c:pt idx="6">
                  <c:v>3562500.4818694992</c:v>
                </c:pt>
                <c:pt idx="7">
                  <c:v>3095219.0181</c:v>
                </c:pt>
                <c:pt idx="8">
                  <c:v>3356569.469943</c:v>
                </c:pt>
                <c:pt idx="9">
                  <c:v>3494354.6847719997</c:v>
                </c:pt>
                <c:pt idx="10">
                  <c:v>3538932.3247087505</c:v>
                </c:pt>
                <c:pt idx="11">
                  <c:v>3655301.43648325</c:v>
                </c:pt>
                <c:pt idx="12">
                  <c:v>3710489.2671307498</c:v>
                </c:pt>
                <c:pt idx="13">
                  <c:v>3602624.7584075001</c:v>
                </c:pt>
                <c:pt idx="14">
                  <c:v>3672154.14</c:v>
                </c:pt>
                <c:pt idx="15">
                  <c:v>3704386.9145787498</c:v>
                </c:pt>
                <c:pt idx="16">
                  <c:v>3663187.1517324997</c:v>
                </c:pt>
                <c:pt idx="17">
                  <c:v>3738357.8948464999</c:v>
                </c:pt>
                <c:pt idx="18">
                  <c:v>3890371.4017699999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A9-4B6A-B293-E89464DB0346}"/>
            </c:ext>
          </c:extLst>
        </c:ser>
        <c:ser>
          <c:idx val="3"/>
          <c:order val="3"/>
          <c:tx>
            <c:strRef>
              <c:f>'LAO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Summary'!$Z$18:$AR$18</c:f>
              <c:numCache>
                <c:formatCode>#,##0</c:formatCode>
                <c:ptCount val="19"/>
                <c:pt idx="0">
                  <c:v>5584291.71948718</c:v>
                </c:pt>
                <c:pt idx="1">
                  <c:v>6119101.1402564114</c:v>
                </c:pt>
                <c:pt idx="2">
                  <c:v>6263450.7292307699</c:v>
                </c:pt>
                <c:pt idx="3">
                  <c:v>6336089.3261538446</c:v>
                </c:pt>
                <c:pt idx="4">
                  <c:v>6167330.2605128204</c:v>
                </c:pt>
                <c:pt idx="5">
                  <c:v>7513527.254871794</c:v>
                </c:pt>
                <c:pt idx="6">
                  <c:v>7546557.5887179505</c:v>
                </c:pt>
                <c:pt idx="7">
                  <c:v>6828012.5764102573</c:v>
                </c:pt>
                <c:pt idx="8">
                  <c:v>7419042.2974358965</c:v>
                </c:pt>
                <c:pt idx="9">
                  <c:v>8331495.6461538449</c:v>
                </c:pt>
                <c:pt idx="10">
                  <c:v>8718008.3307692297</c:v>
                </c:pt>
                <c:pt idx="11">
                  <c:v>8449102.6307692304</c:v>
                </c:pt>
                <c:pt idx="12">
                  <c:v>8807790.9499999993</c:v>
                </c:pt>
                <c:pt idx="13">
                  <c:v>9156567.7435897458</c:v>
                </c:pt>
                <c:pt idx="14">
                  <c:v>9080710.461538462</c:v>
                </c:pt>
                <c:pt idx="15">
                  <c:v>11006097.24102564</c:v>
                </c:pt>
                <c:pt idx="16">
                  <c:v>10101242.792307694</c:v>
                </c:pt>
                <c:pt idx="17">
                  <c:v>10243508.492307693</c:v>
                </c:pt>
                <c:pt idx="18">
                  <c:v>11001374.461538462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A9-4B6A-B293-E89464DB0346}"/>
            </c:ext>
          </c:extLst>
        </c:ser>
        <c:ser>
          <c:idx val="5"/>
          <c:order val="4"/>
          <c:tx>
            <c:strRef>
              <c:f>'LAO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Summary'!$AJ$20:$AR$20</c:f>
              <c:numCache>
                <c:formatCode>#,##0</c:formatCode>
                <c:ptCount val="9"/>
                <c:pt idx="0">
                  <c:v>29076.725440671227</c:v>
                </c:pt>
                <c:pt idx="1">
                  <c:v>35157.232734534235</c:v>
                </c:pt>
                <c:pt idx="2">
                  <c:v>36824.583738534275</c:v>
                </c:pt>
                <c:pt idx="3">
                  <c:v>41733.264124945199</c:v>
                </c:pt>
                <c:pt idx="4">
                  <c:v>42400.770712301368</c:v>
                </c:pt>
                <c:pt idx="5">
                  <c:v>44228.453552534265</c:v>
                </c:pt>
                <c:pt idx="6">
                  <c:v>47021.164443013702</c:v>
                </c:pt>
                <c:pt idx="7">
                  <c:v>48908.290382794527</c:v>
                </c:pt>
                <c:pt idx="8">
                  <c:v>56044.370312383566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A9-4B6A-B293-E89464DB0346}"/>
            </c:ext>
          </c:extLst>
        </c:ser>
        <c:ser>
          <c:idx val="6"/>
          <c:order val="5"/>
          <c:tx>
            <c:strRef>
              <c:f>'LAO Graphs'!$C$27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Summary'!$Z$22:$AR$22</c:f>
              <c:numCache>
                <c:formatCode>#,##0</c:formatCode>
                <c:ptCount val="19"/>
                <c:pt idx="0">
                  <c:v>6815028.9669900006</c:v>
                </c:pt>
                <c:pt idx="1">
                  <c:v>6815028.9669900006</c:v>
                </c:pt>
                <c:pt idx="2">
                  <c:v>6815028.9669900006</c:v>
                </c:pt>
                <c:pt idx="3">
                  <c:v>6815028.9669900006</c:v>
                </c:pt>
                <c:pt idx="4">
                  <c:v>4414129.3752600001</c:v>
                </c:pt>
                <c:pt idx="5">
                  <c:v>3283252.5258999998</c:v>
                </c:pt>
                <c:pt idx="6">
                  <c:v>7126899.4808599995</c:v>
                </c:pt>
                <c:pt idx="7">
                  <c:v>5090543.3125299998</c:v>
                </c:pt>
                <c:pt idx="8">
                  <c:v>3432588.5853799996</c:v>
                </c:pt>
                <c:pt idx="9">
                  <c:v>1278343.949725</c:v>
                </c:pt>
                <c:pt idx="10">
                  <c:v>4137725.3285249998</c:v>
                </c:pt>
                <c:pt idx="11">
                  <c:v>5219536.0400099996</c:v>
                </c:pt>
                <c:pt idx="12">
                  <c:v>18606129.195464998</c:v>
                </c:pt>
                <c:pt idx="13">
                  <c:v>9755445.5506800003</c:v>
                </c:pt>
                <c:pt idx="14">
                  <c:v>4766995.1346449992</c:v>
                </c:pt>
                <c:pt idx="15">
                  <c:v>19839106.894059997</c:v>
                </c:pt>
                <c:pt idx="16">
                  <c:v>3322446.070915</c:v>
                </c:pt>
                <c:pt idx="17">
                  <c:v>5385269.5644800002</c:v>
                </c:pt>
                <c:pt idx="18">
                  <c:v>15597805.842220001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2A9-4B6A-B293-E89464DB0346}"/>
            </c:ext>
          </c:extLst>
        </c:ser>
        <c:ser>
          <c:idx val="7"/>
          <c:order val="6"/>
          <c:tx>
            <c:strRef>
              <c:f>'LAO Graphs'!$B$13</c:f>
              <c:strCache>
                <c:ptCount val="1"/>
                <c:pt idx="0">
                  <c:v>Total NPPh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Summary'!$Z$14:$AR$14</c:f>
              <c:numCache>
                <c:formatCode>#,##0</c:formatCode>
                <c:ptCount val="19"/>
                <c:pt idx="0">
                  <c:v>7079189.2222702457</c:v>
                </c:pt>
                <c:pt idx="1">
                  <c:v>7466773.8499610946</c:v>
                </c:pt>
                <c:pt idx="2">
                  <c:v>7568660.0724302027</c:v>
                </c:pt>
                <c:pt idx="3">
                  <c:v>7998320.1731979977</c:v>
                </c:pt>
                <c:pt idx="4">
                  <c:v>8010996.2257388318</c:v>
                </c:pt>
                <c:pt idx="5">
                  <c:v>7991553.6732376209</c:v>
                </c:pt>
                <c:pt idx="6">
                  <c:v>7490843.2655168418</c:v>
                </c:pt>
                <c:pt idx="7">
                  <c:v>7269288.0861362321</c:v>
                </c:pt>
                <c:pt idx="8">
                  <c:v>7367543.8871169128</c:v>
                </c:pt>
                <c:pt idx="9">
                  <c:v>7518035.7243372174</c:v>
                </c:pt>
                <c:pt idx="10">
                  <c:v>7504547.7984044021</c:v>
                </c:pt>
                <c:pt idx="11">
                  <c:v>7568518.2154397713</c:v>
                </c:pt>
                <c:pt idx="12">
                  <c:v>7677725.0192177063</c:v>
                </c:pt>
                <c:pt idx="13">
                  <c:v>7576507.999168369</c:v>
                </c:pt>
                <c:pt idx="14">
                  <c:v>7715492.9984782618</c:v>
                </c:pt>
                <c:pt idx="15">
                  <c:v>7756348.3508830974</c:v>
                </c:pt>
                <c:pt idx="16">
                  <c:v>7758324.5982542392</c:v>
                </c:pt>
                <c:pt idx="17">
                  <c:v>7761271.4558247607</c:v>
                </c:pt>
                <c:pt idx="18">
                  <c:v>8396939.2703026067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2A9-4B6A-B293-E89464DB0346}"/>
            </c:ext>
          </c:extLst>
        </c:ser>
        <c:ser>
          <c:idx val="8"/>
          <c:order val="7"/>
          <c:tx>
            <c:strRef>
              <c:f>'LAO Graphs'!$B$29</c:f>
              <c:strCache>
                <c:ptCount val="1"/>
                <c:pt idx="0">
                  <c:v>Total NPPluc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Summary'!$Z$22:$AR$22</c:f>
              <c:numCache>
                <c:formatCode>#,##0</c:formatCode>
                <c:ptCount val="19"/>
                <c:pt idx="0">
                  <c:v>6815028.9669900006</c:v>
                </c:pt>
                <c:pt idx="1">
                  <c:v>6815028.9669900006</c:v>
                </c:pt>
                <c:pt idx="2">
                  <c:v>6815028.9669900006</c:v>
                </c:pt>
                <c:pt idx="3">
                  <c:v>6815028.9669900006</c:v>
                </c:pt>
                <c:pt idx="4">
                  <c:v>4414129.3752600001</c:v>
                </c:pt>
                <c:pt idx="5">
                  <c:v>3283252.5258999998</c:v>
                </c:pt>
                <c:pt idx="6">
                  <c:v>7126899.4808599995</c:v>
                </c:pt>
                <c:pt idx="7">
                  <c:v>5090543.3125299998</c:v>
                </c:pt>
                <c:pt idx="8">
                  <c:v>3432588.5853799996</c:v>
                </c:pt>
                <c:pt idx="9">
                  <c:v>1278343.949725</c:v>
                </c:pt>
                <c:pt idx="10">
                  <c:v>4137725.3285249998</c:v>
                </c:pt>
                <c:pt idx="11">
                  <c:v>5219536.0400099996</c:v>
                </c:pt>
                <c:pt idx="12">
                  <c:v>18606129.195464998</c:v>
                </c:pt>
                <c:pt idx="13">
                  <c:v>9755445.5506800003</c:v>
                </c:pt>
                <c:pt idx="14">
                  <c:v>4766995.1346449992</c:v>
                </c:pt>
                <c:pt idx="15">
                  <c:v>19839106.894059997</c:v>
                </c:pt>
                <c:pt idx="16">
                  <c:v>3322446.070915</c:v>
                </c:pt>
                <c:pt idx="17">
                  <c:v>5385269.5644800002</c:v>
                </c:pt>
                <c:pt idx="18">
                  <c:v>15597805.842220001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2A9-4B6A-B293-E89464DB0346}"/>
            </c:ext>
          </c:extLst>
        </c:ser>
        <c:ser>
          <c:idx val="4"/>
          <c:order val="8"/>
          <c:tx>
            <c:strRef>
              <c:f>'LAO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3996958051482984"/>
                  <c:y val="4.62815508606717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'LAO Summary'!$Z$26:$AR$26</c:f>
              <c:numCache>
                <c:formatCode>#,##0</c:formatCode>
                <c:ptCount val="19"/>
                <c:pt idx="0">
                  <c:v>19503554.438892603</c:v>
                </c:pt>
                <c:pt idx="1">
                  <c:v>20424294.413921781</c:v>
                </c:pt>
                <c:pt idx="2">
                  <c:v>20668618.126261935</c:v>
                </c:pt>
                <c:pt idx="3">
                  <c:v>21173334.939507872</c:v>
                </c:pt>
                <c:pt idx="4">
                  <c:v>18616777.289100006</c:v>
                </c:pt>
                <c:pt idx="5">
                  <c:v>18813751.802289497</c:v>
                </c:pt>
                <c:pt idx="6">
                  <c:v>22188232.628629036</c:v>
                </c:pt>
                <c:pt idx="7">
                  <c:v>19214626.948836286</c:v>
                </c:pt>
                <c:pt idx="8">
                  <c:v>18240916.981485274</c:v>
                </c:pt>
                <c:pt idx="9">
                  <c:v>17152640.204404555</c:v>
                </c:pt>
                <c:pt idx="10">
                  <c:v>20389358.183139302</c:v>
                </c:pt>
                <c:pt idx="11">
                  <c:v>21272314.118953537</c:v>
                </c:pt>
                <c:pt idx="12">
                  <c:v>35128469.748421237</c:v>
                </c:pt>
                <c:pt idx="13">
                  <c:v>26530254.557563063</c:v>
                </c:pt>
                <c:pt idx="14">
                  <c:v>21605599.365374021</c:v>
                </c:pt>
                <c:pt idx="15">
                  <c:v>38645780.939521268</c:v>
                </c:pt>
                <c:pt idx="16">
                  <c:v>21229034.625919946</c:v>
                </c:pt>
                <c:pt idx="17">
                  <c:v>23438957.80299525</c:v>
                </c:pt>
                <c:pt idx="18">
                  <c:v>35052163.944373451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2A9-4B6A-B293-E89464DB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Misc</a:t>
            </a:r>
            <a:r>
              <a:rPr lang="en-US" baseline="0"/>
              <a:t> Rawanda Land Use Statistics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Arable Land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'LAO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'LAO HANPP - Harvest, Ann Crops'!$B$10:$AW$10</c:f>
              <c:numCache>
                <c:formatCode>#,##0</c:formatCode>
                <c:ptCount val="48"/>
                <c:pt idx="0">
                  <c:v>670</c:v>
                </c:pt>
                <c:pt idx="1">
                  <c:v>700</c:v>
                </c:pt>
                <c:pt idx="2">
                  <c:v>720</c:v>
                </c:pt>
                <c:pt idx="3">
                  <c:v>740</c:v>
                </c:pt>
                <c:pt idx="4">
                  <c:v>750</c:v>
                </c:pt>
                <c:pt idx="5">
                  <c:v>760</c:v>
                </c:pt>
                <c:pt idx="6">
                  <c:v>770</c:v>
                </c:pt>
                <c:pt idx="7">
                  <c:v>775</c:v>
                </c:pt>
                <c:pt idx="8">
                  <c:v>780</c:v>
                </c:pt>
                <c:pt idx="9">
                  <c:v>780</c:v>
                </c:pt>
                <c:pt idx="10">
                  <c:v>780</c:v>
                </c:pt>
                <c:pt idx="11">
                  <c:v>785</c:v>
                </c:pt>
                <c:pt idx="12">
                  <c:v>785</c:v>
                </c:pt>
                <c:pt idx="13">
                  <c:v>790</c:v>
                </c:pt>
                <c:pt idx="14">
                  <c:v>792</c:v>
                </c:pt>
                <c:pt idx="15">
                  <c:v>793</c:v>
                </c:pt>
                <c:pt idx="16">
                  <c:v>793</c:v>
                </c:pt>
                <c:pt idx="17">
                  <c:v>795</c:v>
                </c:pt>
                <c:pt idx="18">
                  <c:v>795</c:v>
                </c:pt>
                <c:pt idx="19">
                  <c:v>799</c:v>
                </c:pt>
                <c:pt idx="20">
                  <c:v>799</c:v>
                </c:pt>
                <c:pt idx="21">
                  <c:v>799</c:v>
                </c:pt>
                <c:pt idx="22">
                  <c:v>799</c:v>
                </c:pt>
                <c:pt idx="23">
                  <c:v>822</c:v>
                </c:pt>
                <c:pt idx="24">
                  <c:v>828</c:v>
                </c:pt>
                <c:pt idx="25">
                  <c:v>824</c:v>
                </c:pt>
                <c:pt idx="26">
                  <c:v>854</c:v>
                </c:pt>
                <c:pt idx="27">
                  <c:v>862</c:v>
                </c:pt>
                <c:pt idx="28">
                  <c:v>877</c:v>
                </c:pt>
                <c:pt idx="29">
                  <c:v>920</c:v>
                </c:pt>
                <c:pt idx="30">
                  <c:v>970</c:v>
                </c:pt>
                <c:pt idx="31">
                  <c:v>1015</c:v>
                </c:pt>
                <c:pt idx="32">
                  <c:v>1060</c:v>
                </c:pt>
                <c:pt idx="33">
                  <c:v>1105</c:v>
                </c:pt>
                <c:pt idx="34">
                  <c:v>1150</c:v>
                </c:pt>
                <c:pt idx="35">
                  <c:v>1200</c:v>
                </c:pt>
                <c:pt idx="36">
                  <c:v>1240</c:v>
                </c:pt>
                <c:pt idx="37">
                  <c:v>1290</c:v>
                </c:pt>
                <c:pt idx="38">
                  <c:v>1360</c:v>
                </c:pt>
                <c:pt idx="39">
                  <c:v>1400</c:v>
                </c:pt>
                <c:pt idx="40">
                  <c:v>1428</c:v>
                </c:pt>
                <c:pt idx="41">
                  <c:v>1450</c:v>
                </c:pt>
                <c:pt idx="42">
                  <c:v>1489</c:v>
                </c:pt>
                <c:pt idx="43">
                  <c:v>1596</c:v>
                </c:pt>
                <c:pt idx="44">
                  <c:v>1650</c:v>
                </c:pt>
                <c:pt idx="45">
                  <c:v>1650</c:v>
                </c:pt>
                <c:pt idx="46">
                  <c:v>1600</c:v>
                </c:pt>
                <c:pt idx="47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820-9FCB-A771FE9BABDE}"/>
            </c:ext>
          </c:extLst>
        </c:ser>
        <c:ser>
          <c:idx val="1"/>
          <c:order val="1"/>
          <c:tx>
            <c:v>Permanent Cropland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'LAO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'LAO HANPP - Harvest, Ann Crops'!$B$21:$AX$21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198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D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1392"/>
        <c:axId val="41054720"/>
      </c:lineChart>
      <c:lineChart>
        <c:grouping val="standard"/>
        <c:varyColors val="0"/>
        <c:ser>
          <c:idx val="2"/>
          <c:order val="2"/>
          <c:tx>
            <c:v>Percent Agricultural Land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'LAO HANPP - Harvest,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'LAO HANPP - Harvest, Ann Crops'!$B$23:$AX$23</c:f>
              <c:numCache>
                <c:formatCode>0.00%</c:formatCode>
                <c:ptCount val="49"/>
                <c:pt idx="0">
                  <c:v>6.4211438474870014E-2</c:v>
                </c:pt>
                <c:pt idx="1">
                  <c:v>6.5511265164644714E-2</c:v>
                </c:pt>
                <c:pt idx="2">
                  <c:v>6.6377816291161185E-2</c:v>
                </c:pt>
                <c:pt idx="3">
                  <c:v>6.7374350086655113E-2</c:v>
                </c:pt>
                <c:pt idx="4">
                  <c:v>6.7937608318890813E-2</c:v>
                </c:pt>
                <c:pt idx="5">
                  <c:v>6.8457538994800698E-2</c:v>
                </c:pt>
                <c:pt idx="6">
                  <c:v>6.8890814558058927E-2</c:v>
                </c:pt>
                <c:pt idx="7">
                  <c:v>6.9237435008665513E-2</c:v>
                </c:pt>
                <c:pt idx="8">
                  <c:v>6.954072790294627E-2</c:v>
                </c:pt>
                <c:pt idx="9">
                  <c:v>6.9584055459272098E-2</c:v>
                </c:pt>
                <c:pt idx="10">
                  <c:v>6.971403812824957E-2</c:v>
                </c:pt>
                <c:pt idx="11">
                  <c:v>7.0060658578856155E-2</c:v>
                </c:pt>
                <c:pt idx="12">
                  <c:v>7.0190641247833627E-2</c:v>
                </c:pt>
                <c:pt idx="13">
                  <c:v>7.0623916811091855E-2</c:v>
                </c:pt>
                <c:pt idx="14">
                  <c:v>7.084055459272097E-2</c:v>
                </c:pt>
                <c:pt idx="15">
                  <c:v>7.0970537261698441E-2</c:v>
                </c:pt>
                <c:pt idx="16">
                  <c:v>7.1057192374350084E-2</c:v>
                </c:pt>
                <c:pt idx="17">
                  <c:v>7.1490467937608312E-2</c:v>
                </c:pt>
                <c:pt idx="18">
                  <c:v>7.1577123050259969E-2</c:v>
                </c:pt>
                <c:pt idx="19">
                  <c:v>7.1923743500866555E-2</c:v>
                </c:pt>
                <c:pt idx="20">
                  <c:v>7.2010398613518198E-2</c:v>
                </c:pt>
                <c:pt idx="21">
                  <c:v>7.2097053726169841E-2</c:v>
                </c:pt>
                <c:pt idx="22">
                  <c:v>7.2140381282495669E-2</c:v>
                </c:pt>
                <c:pt idx="23">
                  <c:v>7.3223570190641254E-2</c:v>
                </c:pt>
                <c:pt idx="24">
                  <c:v>7.3656845753899483E-2</c:v>
                </c:pt>
                <c:pt idx="25">
                  <c:v>7.3656845753899483E-2</c:v>
                </c:pt>
                <c:pt idx="26">
                  <c:v>7.6083188908145583E-2</c:v>
                </c:pt>
                <c:pt idx="27">
                  <c:v>7.6473136915077983E-2</c:v>
                </c:pt>
                <c:pt idx="28">
                  <c:v>7.6819757365684582E-2</c:v>
                </c:pt>
                <c:pt idx="29">
                  <c:v>7.8249566724436739E-2</c:v>
                </c:pt>
                <c:pt idx="30">
                  <c:v>7.9766031195840553E-2</c:v>
                </c:pt>
                <c:pt idx="31">
                  <c:v>8.1282495667244367E-2</c:v>
                </c:pt>
                <c:pt idx="32">
                  <c:v>8.2798960138648181E-2</c:v>
                </c:pt>
                <c:pt idx="33">
                  <c:v>8.4315424610051995E-2</c:v>
                </c:pt>
                <c:pt idx="34">
                  <c:v>8.6005199306759095E-2</c:v>
                </c:pt>
                <c:pt idx="35">
                  <c:v>8.7738301559792023E-2</c:v>
                </c:pt>
                <c:pt idx="36">
                  <c:v>8.9384748700173308E-2</c:v>
                </c:pt>
                <c:pt idx="37">
                  <c:v>9.1161178509532065E-2</c:v>
                </c:pt>
                <c:pt idx="38">
                  <c:v>9.393414211438475E-2</c:v>
                </c:pt>
                <c:pt idx="39">
                  <c:v>9.618717504332755E-2</c:v>
                </c:pt>
                <c:pt idx="40">
                  <c:v>9.8635181975736563E-2</c:v>
                </c:pt>
                <c:pt idx="41">
                  <c:v>9.9610051993067592E-2</c:v>
                </c:pt>
                <c:pt idx="42">
                  <c:v>0.10116984402079723</c:v>
                </c:pt>
                <c:pt idx="43">
                  <c:v>0.10571923743500866</c:v>
                </c:pt>
                <c:pt idx="44">
                  <c:v>0.10805892547660312</c:v>
                </c:pt>
                <c:pt idx="45">
                  <c:v>0.10805892547660312</c:v>
                </c:pt>
                <c:pt idx="46">
                  <c:v>0.10589254766031196</c:v>
                </c:pt>
                <c:pt idx="47">
                  <c:v>0.10372616984402079</c:v>
                </c:pt>
                <c:pt idx="48">
                  <c:v>0.10372616984402079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F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512"/>
        <c:axId val="17184448"/>
      </c:lineChart>
      <c:catAx>
        <c:axId val="3331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54720"/>
        <c:crosses val="autoZero"/>
        <c:auto val="1"/>
        <c:lblAlgn val="ctr"/>
        <c:lblOffset val="100"/>
        <c:noMultiLvlLbl val="0"/>
      </c:catAx>
      <c:valAx>
        <c:axId val="41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11392"/>
        <c:crosses val="autoZero"/>
        <c:crossBetween val="between"/>
      </c:valAx>
      <c:valAx>
        <c:axId val="17184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96512"/>
        <c:crosses val="max"/>
        <c:crossBetween val="between"/>
      </c:valAx>
      <c:catAx>
        <c:axId val="171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92038495188102E-2"/>
          <c:y val="2.5428331875182269E-2"/>
          <c:w val="0.61273797025371823"/>
          <c:h val="0.841674686497521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590551181102362E-3"/>
                  <c:y val="0.440135972586760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'LAO FAO Land Cover Data'!$H$1:$AH$1</c:f>
              <c:strCache>
                <c:ptCount val="27"/>
                <c:pt idx="0">
                  <c:v>Y1992</c:v>
                </c:pt>
                <c:pt idx="1">
                  <c:v>Y1993</c:v>
                </c:pt>
                <c:pt idx="2">
                  <c:v>Y1994</c:v>
                </c:pt>
                <c:pt idx="3">
                  <c:v>Y1995</c:v>
                </c:pt>
                <c:pt idx="4">
                  <c:v>Y1996</c:v>
                </c:pt>
                <c:pt idx="5">
                  <c:v>Y1997</c:v>
                </c:pt>
                <c:pt idx="6">
                  <c:v>Y1998</c:v>
                </c:pt>
                <c:pt idx="7">
                  <c:v>Y1999</c:v>
                </c:pt>
                <c:pt idx="8">
                  <c:v>Y2000</c:v>
                </c:pt>
                <c:pt idx="9">
                  <c:v>Y2001</c:v>
                </c:pt>
                <c:pt idx="10">
                  <c:v>Y2002</c:v>
                </c:pt>
                <c:pt idx="11">
                  <c:v>Y2003</c:v>
                </c:pt>
                <c:pt idx="12">
                  <c:v>Y2004</c:v>
                </c:pt>
                <c:pt idx="13">
                  <c:v>Y2005</c:v>
                </c:pt>
                <c:pt idx="14">
                  <c:v>Y2006</c:v>
                </c:pt>
                <c:pt idx="15">
                  <c:v>Y2007</c:v>
                </c:pt>
                <c:pt idx="16">
                  <c:v>Y2008</c:v>
                </c:pt>
                <c:pt idx="17">
                  <c:v>Y2009</c:v>
                </c:pt>
                <c:pt idx="18">
                  <c:v>Y2010</c:v>
                </c:pt>
                <c:pt idx="19">
                  <c:v>Y2011</c:v>
                </c:pt>
                <c:pt idx="20">
                  <c:v>Y2012</c:v>
                </c:pt>
                <c:pt idx="21">
                  <c:v>Y2013</c:v>
                </c:pt>
                <c:pt idx="22">
                  <c:v>Y2014</c:v>
                </c:pt>
                <c:pt idx="23">
                  <c:v>Y2015</c:v>
                </c:pt>
                <c:pt idx="24">
                  <c:v>Y2016</c:v>
                </c:pt>
                <c:pt idx="25">
                  <c:v>Y2017</c:v>
                </c:pt>
                <c:pt idx="26">
                  <c:v>Y2018</c:v>
                </c:pt>
              </c:strCache>
            </c:strRef>
          </c:xVal>
          <c:yVal>
            <c:numRef>
              <c:f>'LAO FAO Land Cover Data'!$H$2:$AH$2</c:f>
              <c:numCache>
                <c:formatCode>General</c:formatCode>
                <c:ptCount val="27"/>
                <c:pt idx="9">
                  <c:v>18.6753</c:v>
                </c:pt>
                <c:pt idx="10">
                  <c:v>18.739699999999999</c:v>
                </c:pt>
                <c:pt idx="11">
                  <c:v>18.761199999999999</c:v>
                </c:pt>
                <c:pt idx="12">
                  <c:v>18.761199999999999</c:v>
                </c:pt>
                <c:pt idx="13">
                  <c:v>18.847000000000001</c:v>
                </c:pt>
                <c:pt idx="14">
                  <c:v>18.89</c:v>
                </c:pt>
                <c:pt idx="15">
                  <c:v>18.9114</c:v>
                </c:pt>
                <c:pt idx="16">
                  <c:v>19.061699999999998</c:v>
                </c:pt>
                <c:pt idx="17">
                  <c:v>19.169</c:v>
                </c:pt>
                <c:pt idx="18">
                  <c:v>19.426600000000001</c:v>
                </c:pt>
                <c:pt idx="19">
                  <c:v>19.619800000000001</c:v>
                </c:pt>
                <c:pt idx="20">
                  <c:v>19.770099999999999</c:v>
                </c:pt>
                <c:pt idx="21">
                  <c:v>19.877400000000002</c:v>
                </c:pt>
                <c:pt idx="22">
                  <c:v>19.9847</c:v>
                </c:pt>
                <c:pt idx="23">
                  <c:v>20.135000000000002</c:v>
                </c:pt>
                <c:pt idx="24">
                  <c:v>20.220800000000001</c:v>
                </c:pt>
                <c:pt idx="25">
                  <c:v>20.392600000000002</c:v>
                </c:pt>
                <c:pt idx="26">
                  <c:v>20.5214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D-4030-8C1F-C33F453C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55343"/>
        <c:axId val="1556256175"/>
      </c:scatterChart>
      <c:valAx>
        <c:axId val="155625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6175"/>
        <c:crosses val="autoZero"/>
        <c:crossBetween val="midCat"/>
      </c:valAx>
      <c:valAx>
        <c:axId val="155625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5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 NPPo</a:t>
            </a:r>
            <a:r>
              <a:rPr lang="en-US" baseline="0"/>
              <a:t> and HANPP Per Capita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59094662650183"/>
          <c:y val="0.3002495069999021"/>
          <c:w val="0.74957931587945892"/>
          <c:h val="0.56587768003244709"/>
        </c:manualLayout>
      </c:layout>
      <c:lineChart>
        <c:grouping val="standard"/>
        <c:varyColors val="0"/>
        <c:ser>
          <c:idx val="0"/>
          <c:order val="0"/>
          <c:tx>
            <c:v>Laos Population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Graphs'!$Z$36:$AR$36</c:f>
              <c:numCache>
                <c:formatCode>#,##0</c:formatCode>
                <c:ptCount val="19"/>
                <c:pt idx="0">
                  <c:v>3393000</c:v>
                </c:pt>
                <c:pt idx="1">
                  <c:v>3482000</c:v>
                </c:pt>
                <c:pt idx="2">
                  <c:v>3577000</c:v>
                </c:pt>
                <c:pt idx="3">
                  <c:v>3678000</c:v>
                </c:pt>
                <c:pt idx="4">
                  <c:v>3782000</c:v>
                </c:pt>
                <c:pt idx="5">
                  <c:v>3891000</c:v>
                </c:pt>
                <c:pt idx="6">
                  <c:v>4005000</c:v>
                </c:pt>
                <c:pt idx="7">
                  <c:v>4123000</c:v>
                </c:pt>
                <c:pt idx="8">
                  <c:v>4245000</c:v>
                </c:pt>
                <c:pt idx="9">
                  <c:v>4370000</c:v>
                </c:pt>
                <c:pt idx="10">
                  <c:v>4498000</c:v>
                </c:pt>
                <c:pt idx="11">
                  <c:v>4626000</c:v>
                </c:pt>
                <c:pt idx="12">
                  <c:v>4751000</c:v>
                </c:pt>
                <c:pt idx="13">
                  <c:v>4871000</c:v>
                </c:pt>
                <c:pt idx="14">
                  <c:v>4987000</c:v>
                </c:pt>
                <c:pt idx="15">
                  <c:v>5097000</c:v>
                </c:pt>
                <c:pt idx="16">
                  <c:v>5201000</c:v>
                </c:pt>
                <c:pt idx="17">
                  <c:v>5298000</c:v>
                </c:pt>
                <c:pt idx="18">
                  <c:v>5388000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B-44EE-9423-525649415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57776"/>
        <c:axId val="215866512"/>
      </c:lineChart>
      <c:lineChart>
        <c:grouping val="standard"/>
        <c:varyColors val="0"/>
        <c:ser>
          <c:idx val="1"/>
          <c:order val="1"/>
          <c:tx>
            <c:v>NPPo per capita (MT C)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867530443480385"/>
                  <c:y val="-0.356875008741136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Graphs'!$Z$45:$AR$45</c:f>
              <c:numCache>
                <c:formatCode>#,##0.00</c:formatCode>
                <c:ptCount val="19"/>
                <c:pt idx="0">
                  <c:v>46.539295692582243</c:v>
                </c:pt>
                <c:pt idx="1">
                  <c:v>44.471173713737173</c:v>
                </c:pt>
                <c:pt idx="2">
                  <c:v>44.69397129759767</c:v>
                </c:pt>
                <c:pt idx="3">
                  <c:v>43.111361292244887</c:v>
                </c:pt>
                <c:pt idx="4">
                  <c:v>49.854808839274732</c:v>
                </c:pt>
                <c:pt idx="5">
                  <c:v>47.119139220470146</c:v>
                </c:pt>
                <c:pt idx="6">
                  <c:v>41.234106802113807</c:v>
                </c:pt>
                <c:pt idx="7">
                  <c:v>41.549869323773422</c:v>
                </c:pt>
                <c:pt idx="8">
                  <c:v>41.321013617309667</c:v>
                </c:pt>
                <c:pt idx="9">
                  <c:v>40.139062426883186</c:v>
                </c:pt>
                <c:pt idx="10">
                  <c:v>36.628916084469807</c:v>
                </c:pt>
                <c:pt idx="11">
                  <c:v>35.615405220048679</c:v>
                </c:pt>
                <c:pt idx="12">
                  <c:v>35.130563222162309</c:v>
                </c:pt>
                <c:pt idx="13">
                  <c:v>32.651599232809218</c:v>
                </c:pt>
                <c:pt idx="14">
                  <c:v>37.5877546167982</c:v>
                </c:pt>
                <c:pt idx="15">
                  <c:v>35.084579277092907</c:v>
                </c:pt>
                <c:pt idx="16">
                  <c:v>37.59010450993356</c:v>
                </c:pt>
                <c:pt idx="17">
                  <c:v>30.596019896885355</c:v>
                </c:pt>
                <c:pt idx="18">
                  <c:v>31.721138761936722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B-44EE-9423-525649415A0D}"/>
            </c:ext>
          </c:extLst>
        </c:ser>
        <c:ser>
          <c:idx val="2"/>
          <c:order val="2"/>
          <c:tx>
            <c:v>HANPP Per Capita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3526116842484792"/>
                  <c:y val="-0.613986098096530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Graphs'!$Z$41:$AR$41</c:f>
              <c:numCache>
                <c:formatCode>#,##0.00</c:formatCode>
                <c:ptCount val="19"/>
                <c:pt idx="0">
                  <c:v>5.7481740167676403</c:v>
                </c:pt>
                <c:pt idx="1">
                  <c:v>5.8656790390355491</c:v>
                </c:pt>
                <c:pt idx="2">
                  <c:v>5.7781990847810834</c:v>
                </c:pt>
                <c:pt idx="3">
                  <c:v>5.7567522945915908</c:v>
                </c:pt>
                <c:pt idx="4">
                  <c:v>4.9224688760179811</c:v>
                </c:pt>
                <c:pt idx="5">
                  <c:v>4.8351970707503202</c:v>
                </c:pt>
                <c:pt idx="6">
                  <c:v>5.540132990918611</c:v>
                </c:pt>
                <c:pt idx="7">
                  <c:v>4.6603509456309204</c:v>
                </c:pt>
                <c:pt idx="8">
                  <c:v>4.2970358024700293</c:v>
                </c:pt>
                <c:pt idx="9">
                  <c:v>3.9250892916257563</c:v>
                </c:pt>
                <c:pt idx="10">
                  <c:v>4.5329831443173196</c:v>
                </c:pt>
                <c:pt idx="11">
                  <c:v>4.5984250149056498</c:v>
                </c:pt>
                <c:pt idx="12">
                  <c:v>7.3939107026775917</c:v>
                </c:pt>
                <c:pt idx="13">
                  <c:v>5.446572481536248</c:v>
                </c:pt>
                <c:pt idx="14">
                  <c:v>4.3323840716611235</c:v>
                </c:pt>
                <c:pt idx="15">
                  <c:v>7.5820641435199665</c:v>
                </c:pt>
                <c:pt idx="16">
                  <c:v>4.0817217123476146</c:v>
                </c:pt>
                <c:pt idx="17">
                  <c:v>4.4241143456012173</c:v>
                </c:pt>
                <c:pt idx="18">
                  <c:v>6.5055983564167503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2B-44EE-9423-525649415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73584"/>
        <c:axId val="868075248"/>
      </c:lineChart>
      <c:catAx>
        <c:axId val="215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66512"/>
        <c:crosses val="autoZero"/>
        <c:auto val="1"/>
        <c:lblAlgn val="ctr"/>
        <c:lblOffset val="100"/>
        <c:tickMarkSkip val="1"/>
        <c:noMultiLvlLbl val="0"/>
      </c:catAx>
      <c:valAx>
        <c:axId val="2158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57776"/>
        <c:crosses val="autoZero"/>
        <c:crossBetween val="between"/>
      </c:valAx>
      <c:valAx>
        <c:axId val="8680752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(metric tons)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73584"/>
        <c:crosses val="max"/>
        <c:crossBetween val="between"/>
      </c:valAx>
      <c:catAx>
        <c:axId val="86807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807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2702933274404215"/>
          <c:y val="0.11399644760213146"/>
          <c:w val="0.45055071587248041"/>
          <c:h val="5.994713360652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</a:t>
            </a:r>
            <a:r>
              <a:rPr lang="en-US" baseline="0"/>
              <a:t>: Selected Agricultural Inputs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87766159565985"/>
          <c:y val="0.34657957801041467"/>
          <c:w val="0.69043569053024878"/>
          <c:h val="0.53938283756197136"/>
        </c:manualLayout>
      </c:layout>
      <c:lineChart>
        <c:grouping val="standard"/>
        <c:varyColors val="0"/>
        <c:ser>
          <c:idx val="0"/>
          <c:order val="0"/>
          <c:tx>
            <c:v>Agricultural Land (1000 Hectares)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Summary'!$Z$46:$AT$46</c:f>
              <c:numCache>
                <c:formatCode>#,##0</c:formatCode>
                <c:ptCount val="21"/>
                <c:pt idx="0">
                  <c:v>1664</c:v>
                </c:pt>
                <c:pt idx="1">
                  <c:v>1665</c:v>
                </c:pt>
                <c:pt idx="2">
                  <c:v>1690</c:v>
                </c:pt>
                <c:pt idx="3">
                  <c:v>1700</c:v>
                </c:pt>
                <c:pt idx="4">
                  <c:v>1700</c:v>
                </c:pt>
                <c:pt idx="5">
                  <c:v>1756</c:v>
                </c:pt>
                <c:pt idx="6">
                  <c:v>1765</c:v>
                </c:pt>
                <c:pt idx="7">
                  <c:v>1773</c:v>
                </c:pt>
                <c:pt idx="8">
                  <c:v>1806</c:v>
                </c:pt>
                <c:pt idx="9">
                  <c:v>1841</c:v>
                </c:pt>
                <c:pt idx="10">
                  <c:v>1876</c:v>
                </c:pt>
                <c:pt idx="11">
                  <c:v>1911</c:v>
                </c:pt>
                <c:pt idx="12">
                  <c:v>1946</c:v>
                </c:pt>
                <c:pt idx="13">
                  <c:v>1985</c:v>
                </c:pt>
                <c:pt idx="14">
                  <c:v>2025</c:v>
                </c:pt>
                <c:pt idx="15">
                  <c:v>2063</c:v>
                </c:pt>
                <c:pt idx="16">
                  <c:v>2104</c:v>
                </c:pt>
                <c:pt idx="17">
                  <c:v>2168</c:v>
                </c:pt>
                <c:pt idx="18">
                  <c:v>2220</c:v>
                </c:pt>
                <c:pt idx="19">
                  <c:v>2276.5</c:v>
                </c:pt>
                <c:pt idx="20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6-4C66-91EE-78024962AEE7}"/>
            </c:ext>
          </c:extLst>
        </c:ser>
        <c:ser>
          <c:idx val="1"/>
          <c:order val="1"/>
          <c:tx>
            <c:v>Arable Land (1000 Hectares)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'LAO Summary'!$X$40:$AT$40</c:f>
              <c:numCache>
                <c:formatCode>#,##0</c:formatCode>
                <c:ptCount val="23"/>
                <c:pt idx="0">
                  <c:v>799</c:v>
                </c:pt>
                <c:pt idx="1">
                  <c:v>799</c:v>
                </c:pt>
                <c:pt idx="2">
                  <c:v>799</c:v>
                </c:pt>
                <c:pt idx="3">
                  <c:v>799</c:v>
                </c:pt>
                <c:pt idx="4">
                  <c:v>822</c:v>
                </c:pt>
                <c:pt idx="5">
                  <c:v>828</c:v>
                </c:pt>
                <c:pt idx="6">
                  <c:v>824</c:v>
                </c:pt>
                <c:pt idx="7">
                  <c:v>854</c:v>
                </c:pt>
                <c:pt idx="8">
                  <c:v>862</c:v>
                </c:pt>
                <c:pt idx="9">
                  <c:v>877</c:v>
                </c:pt>
                <c:pt idx="10">
                  <c:v>920</c:v>
                </c:pt>
                <c:pt idx="11">
                  <c:v>970</c:v>
                </c:pt>
                <c:pt idx="12">
                  <c:v>1015</c:v>
                </c:pt>
                <c:pt idx="13">
                  <c:v>1060</c:v>
                </c:pt>
                <c:pt idx="14">
                  <c:v>1105</c:v>
                </c:pt>
                <c:pt idx="15">
                  <c:v>1150</c:v>
                </c:pt>
                <c:pt idx="16">
                  <c:v>1200</c:v>
                </c:pt>
                <c:pt idx="17">
                  <c:v>1240</c:v>
                </c:pt>
                <c:pt idx="18">
                  <c:v>1290</c:v>
                </c:pt>
                <c:pt idx="19">
                  <c:v>1360</c:v>
                </c:pt>
                <c:pt idx="20">
                  <c:v>1400</c:v>
                </c:pt>
                <c:pt idx="21">
                  <c:v>1428</c:v>
                </c:pt>
                <c:pt idx="22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6-4C66-91EE-78024962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110960"/>
        <c:axId val="788108048"/>
      </c:lineChart>
      <c:lineChart>
        <c:grouping val="standard"/>
        <c:varyColors val="0"/>
        <c:ser>
          <c:idx val="2"/>
          <c:order val="2"/>
          <c:tx>
            <c:v>Agricultural Land (percent total land)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506172727091252"/>
                  <c:y val="-0.2240195318834573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'LAO FAO Land Use Data'!$AM$6:$BE$6</c:f>
              <c:numCache>
                <c:formatCode>0.00%</c:formatCode>
                <c:ptCount val="19"/>
                <c:pt idx="0">
                  <c:v>7.2097053726169841E-2</c:v>
                </c:pt>
                <c:pt idx="1">
                  <c:v>7.2140381282495669E-2</c:v>
                </c:pt>
                <c:pt idx="2">
                  <c:v>7.3223570190641254E-2</c:v>
                </c:pt>
                <c:pt idx="3">
                  <c:v>7.3656845753899483E-2</c:v>
                </c:pt>
                <c:pt idx="4">
                  <c:v>7.3656845753899483E-2</c:v>
                </c:pt>
                <c:pt idx="5">
                  <c:v>7.6083188908145583E-2</c:v>
                </c:pt>
                <c:pt idx="6">
                  <c:v>7.6473136915077983E-2</c:v>
                </c:pt>
                <c:pt idx="7">
                  <c:v>7.6819757365684582E-2</c:v>
                </c:pt>
                <c:pt idx="8">
                  <c:v>7.8249566724436739E-2</c:v>
                </c:pt>
                <c:pt idx="9">
                  <c:v>7.9766031195840553E-2</c:v>
                </c:pt>
                <c:pt idx="10">
                  <c:v>8.1282495667244367E-2</c:v>
                </c:pt>
                <c:pt idx="11">
                  <c:v>8.2798960138648181E-2</c:v>
                </c:pt>
                <c:pt idx="12">
                  <c:v>8.4315424610051995E-2</c:v>
                </c:pt>
                <c:pt idx="13">
                  <c:v>8.6005199306759095E-2</c:v>
                </c:pt>
                <c:pt idx="14">
                  <c:v>8.7738301559792023E-2</c:v>
                </c:pt>
                <c:pt idx="15">
                  <c:v>8.9384748700173308E-2</c:v>
                </c:pt>
                <c:pt idx="16">
                  <c:v>9.1161178509532065E-2</c:v>
                </c:pt>
                <c:pt idx="17">
                  <c:v>9.393414211438475E-2</c:v>
                </c:pt>
                <c:pt idx="18">
                  <c:v>9.618717504332755E-2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F6-4C66-91EE-78024962AEE7}"/>
            </c:ext>
          </c:extLst>
        </c:ser>
        <c:ser>
          <c:idx val="3"/>
          <c:order val="3"/>
          <c:tx>
            <c:v>Arable Land (percent total land)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'LAO FAO Land Use Data'!$AM$10:$BE$10</c:f>
              <c:numCache>
                <c:formatCode>0.00%</c:formatCode>
                <c:ptCount val="19"/>
                <c:pt idx="0">
                  <c:v>3.4618717504332756E-2</c:v>
                </c:pt>
                <c:pt idx="1">
                  <c:v>3.4618717504332756E-2</c:v>
                </c:pt>
                <c:pt idx="2">
                  <c:v>3.5615251299826692E-2</c:v>
                </c:pt>
                <c:pt idx="3">
                  <c:v>3.5875216637781628E-2</c:v>
                </c:pt>
                <c:pt idx="4">
                  <c:v>3.5701906412478335E-2</c:v>
                </c:pt>
                <c:pt idx="5">
                  <c:v>3.7001733102253034E-2</c:v>
                </c:pt>
                <c:pt idx="6">
                  <c:v>3.734835355285962E-2</c:v>
                </c:pt>
                <c:pt idx="7">
                  <c:v>3.799826689774697E-2</c:v>
                </c:pt>
                <c:pt idx="8">
                  <c:v>3.9861351819757362E-2</c:v>
                </c:pt>
                <c:pt idx="9">
                  <c:v>4.2027729636048526E-2</c:v>
                </c:pt>
                <c:pt idx="10">
                  <c:v>4.3977469670710569E-2</c:v>
                </c:pt>
                <c:pt idx="11">
                  <c:v>4.5927209705372618E-2</c:v>
                </c:pt>
                <c:pt idx="12">
                  <c:v>4.7876949740034661E-2</c:v>
                </c:pt>
                <c:pt idx="13">
                  <c:v>4.982668977469671E-2</c:v>
                </c:pt>
                <c:pt idx="14">
                  <c:v>5.1993067590987867E-2</c:v>
                </c:pt>
                <c:pt idx="15">
                  <c:v>5.3726169844020795E-2</c:v>
                </c:pt>
                <c:pt idx="16">
                  <c:v>5.5892547660311959E-2</c:v>
                </c:pt>
                <c:pt idx="17">
                  <c:v>5.8925476603119586E-2</c:v>
                </c:pt>
                <c:pt idx="18">
                  <c:v>6.0658578856152515E-2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F6-4C66-91EE-78024962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1744"/>
        <c:axId val="840605072"/>
      </c:lineChart>
      <c:dateAx>
        <c:axId val="78811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08048"/>
        <c:crosses val="autoZero"/>
        <c:auto val="0"/>
        <c:lblOffset val="100"/>
        <c:baseTimeUnit val="days"/>
        <c:majorUnit val="1"/>
        <c:majorTimeUnit val="years"/>
        <c:minorUnit val="1"/>
      </c:dateAx>
      <c:valAx>
        <c:axId val="78810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8110960"/>
        <c:crosses val="autoZero"/>
        <c:crossBetween val="between"/>
      </c:valAx>
      <c:valAx>
        <c:axId val="8406050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Total Land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601744"/>
        <c:crosses val="max"/>
        <c:crossBetween val="between"/>
      </c:valAx>
      <c:catAx>
        <c:axId val="84060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840605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 Selected HANPP Factors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319832239071007"/>
          <c:y val="0.3332428194834508"/>
          <c:w val="0.69815918596228876"/>
          <c:h val="0.4380382156825583"/>
        </c:manualLayout>
      </c:layout>
      <c:scatterChart>
        <c:scatterStyle val="smoothMarker"/>
        <c:varyColors val="0"/>
        <c:ser>
          <c:idx val="0"/>
          <c:order val="0"/>
          <c:tx>
            <c:v>Wood Harvest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2739608402065471"/>
                  <c:y val="-0.404241630627681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'LAO Summary'!$Z$6:$AR$6</c:f>
              <c:numCache>
                <c:formatCode>#,##0</c:formatCode>
                <c:ptCount val="19"/>
                <c:pt idx="0">
                  <c:v>3655320.7555072461</c:v>
                </c:pt>
                <c:pt idx="1">
                  <c:v>3902175.9068115945</c:v>
                </c:pt>
                <c:pt idx="2">
                  <c:v>3913915.0797584536</c:v>
                </c:pt>
                <c:pt idx="3">
                  <c:v>4140932.4636714971</c:v>
                </c:pt>
                <c:pt idx="4">
                  <c:v>4043001.797004831</c:v>
                </c:pt>
                <c:pt idx="5">
                  <c:v>3985842.3064251207</c:v>
                </c:pt>
                <c:pt idx="6">
                  <c:v>3904823.4186473419</c:v>
                </c:pt>
                <c:pt idx="7">
                  <c:v>4149334.3475362323</c:v>
                </c:pt>
                <c:pt idx="8">
                  <c:v>3983788.2521739127</c:v>
                </c:pt>
                <c:pt idx="9">
                  <c:v>3994187.3495652173</c:v>
                </c:pt>
                <c:pt idx="10">
                  <c:v>3924097.1486956514</c:v>
                </c:pt>
                <c:pt idx="11">
                  <c:v>3867741.2469565216</c:v>
                </c:pt>
                <c:pt idx="12">
                  <c:v>3922011.1660869564</c:v>
                </c:pt>
                <c:pt idx="13">
                  <c:v>3926902.5582608692</c:v>
                </c:pt>
                <c:pt idx="14">
                  <c:v>3995081.0034782607</c:v>
                </c:pt>
                <c:pt idx="15">
                  <c:v>3991634.3913043477</c:v>
                </c:pt>
                <c:pt idx="16">
                  <c:v>4038331.9565217393</c:v>
                </c:pt>
                <c:pt idx="17">
                  <c:v>3958280.0034782607</c:v>
                </c:pt>
                <c:pt idx="18">
                  <c:v>4442165.744782608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48-4F38-A2C4-FAB325897AAF}"/>
            </c:ext>
          </c:extLst>
        </c:ser>
        <c:ser>
          <c:idx val="1"/>
          <c:order val="1"/>
          <c:tx>
            <c:v>Grazing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7309341339750931"/>
                  <c:y val="-0.423718534089146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'LAO Summary'!$Z$12:$AR$12</c:f>
              <c:numCache>
                <c:formatCode>#,##0</c:formatCode>
                <c:ptCount val="19"/>
                <c:pt idx="0">
                  <c:v>3408917.4455129993</c:v>
                </c:pt>
                <c:pt idx="1">
                  <c:v>3548579.0883994997</c:v>
                </c:pt>
                <c:pt idx="2">
                  <c:v>3637811.9826717498</c:v>
                </c:pt>
                <c:pt idx="3">
                  <c:v>3841262.3045265004</c:v>
                </c:pt>
                <c:pt idx="4">
                  <c:v>3950358.6262340005</c:v>
                </c:pt>
                <c:pt idx="5">
                  <c:v>3985991.0668125004</c:v>
                </c:pt>
                <c:pt idx="6">
                  <c:v>3562500.4818694992</c:v>
                </c:pt>
                <c:pt idx="7">
                  <c:v>3095219.0181</c:v>
                </c:pt>
                <c:pt idx="8">
                  <c:v>3356569.469943</c:v>
                </c:pt>
                <c:pt idx="9">
                  <c:v>3494354.6847719997</c:v>
                </c:pt>
                <c:pt idx="10">
                  <c:v>3538932.3247087505</c:v>
                </c:pt>
                <c:pt idx="11">
                  <c:v>3655301.43648325</c:v>
                </c:pt>
                <c:pt idx="12">
                  <c:v>3710489.2671307498</c:v>
                </c:pt>
                <c:pt idx="13">
                  <c:v>3602624.7584075001</c:v>
                </c:pt>
                <c:pt idx="14">
                  <c:v>3672154.14</c:v>
                </c:pt>
                <c:pt idx="15">
                  <c:v>3704386.9145787498</c:v>
                </c:pt>
                <c:pt idx="16">
                  <c:v>3663187.1517324997</c:v>
                </c:pt>
                <c:pt idx="17">
                  <c:v>3738357.8948464999</c:v>
                </c:pt>
                <c:pt idx="18">
                  <c:v>3890371.4017699999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48-4F38-A2C4-FAB325897AAF}"/>
            </c:ext>
          </c:extLst>
        </c:ser>
        <c:ser>
          <c:idx val="2"/>
          <c:order val="2"/>
          <c:tx>
            <c:v>Anthropogenic Fire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8.0435874669968918E-2"/>
                  <c:y val="-0.338743258843191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'LAO Summary'!$Z$22:$AR$22</c:f>
              <c:numCache>
                <c:formatCode>#,##0</c:formatCode>
                <c:ptCount val="19"/>
                <c:pt idx="0">
                  <c:v>6815028.9669900006</c:v>
                </c:pt>
                <c:pt idx="1">
                  <c:v>6815028.9669900006</c:v>
                </c:pt>
                <c:pt idx="2">
                  <c:v>6815028.9669900006</c:v>
                </c:pt>
                <c:pt idx="3">
                  <c:v>6815028.9669900006</c:v>
                </c:pt>
                <c:pt idx="4">
                  <c:v>4414129.3752600001</c:v>
                </c:pt>
                <c:pt idx="5">
                  <c:v>3283252.5258999998</c:v>
                </c:pt>
                <c:pt idx="6">
                  <c:v>7126899.4808599995</c:v>
                </c:pt>
                <c:pt idx="7">
                  <c:v>5090543.3125299998</c:v>
                </c:pt>
                <c:pt idx="8">
                  <c:v>3432588.5853799996</c:v>
                </c:pt>
                <c:pt idx="9">
                  <c:v>1278343.949725</c:v>
                </c:pt>
                <c:pt idx="10">
                  <c:v>4137725.3285249998</c:v>
                </c:pt>
                <c:pt idx="11">
                  <c:v>5219536.0400099996</c:v>
                </c:pt>
                <c:pt idx="12">
                  <c:v>18606129.195464998</c:v>
                </c:pt>
                <c:pt idx="13">
                  <c:v>9755445.5506800003</c:v>
                </c:pt>
                <c:pt idx="14">
                  <c:v>4766995.1346449992</c:v>
                </c:pt>
                <c:pt idx="15">
                  <c:v>19839106.894059997</c:v>
                </c:pt>
                <c:pt idx="16">
                  <c:v>3322446.070915</c:v>
                </c:pt>
                <c:pt idx="17">
                  <c:v>5385269.5644800002</c:v>
                </c:pt>
                <c:pt idx="18">
                  <c:v>15597805.842220001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448-4F38-A2C4-FAB325897AAF}"/>
            </c:ext>
          </c:extLst>
        </c:ser>
        <c:ser>
          <c:idx val="3"/>
          <c:order val="3"/>
          <c:tx>
            <c:v>Annual Crops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0650774550807261"/>
                  <c:y val="-0.307013215251813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'LAO Summary'!$Z$18:$AR$18</c:f>
              <c:numCache>
                <c:formatCode>#,##0</c:formatCode>
                <c:ptCount val="19"/>
                <c:pt idx="0">
                  <c:v>5584291.71948718</c:v>
                </c:pt>
                <c:pt idx="1">
                  <c:v>6119101.1402564114</c:v>
                </c:pt>
                <c:pt idx="2">
                  <c:v>6263450.7292307699</c:v>
                </c:pt>
                <c:pt idx="3">
                  <c:v>6336089.3261538446</c:v>
                </c:pt>
                <c:pt idx="4">
                  <c:v>6167330.2605128204</c:v>
                </c:pt>
                <c:pt idx="5">
                  <c:v>7513527.254871794</c:v>
                </c:pt>
                <c:pt idx="6">
                  <c:v>7546557.5887179505</c:v>
                </c:pt>
                <c:pt idx="7">
                  <c:v>6828012.5764102573</c:v>
                </c:pt>
                <c:pt idx="8">
                  <c:v>7419042.2974358965</c:v>
                </c:pt>
                <c:pt idx="9">
                  <c:v>8331495.6461538449</c:v>
                </c:pt>
                <c:pt idx="10">
                  <c:v>8718008.3307692297</c:v>
                </c:pt>
                <c:pt idx="11">
                  <c:v>8449102.6307692304</c:v>
                </c:pt>
                <c:pt idx="12">
                  <c:v>8807790.9499999993</c:v>
                </c:pt>
                <c:pt idx="13">
                  <c:v>9156567.7435897458</c:v>
                </c:pt>
                <c:pt idx="14">
                  <c:v>9080710.461538462</c:v>
                </c:pt>
                <c:pt idx="15">
                  <c:v>11006097.24102564</c:v>
                </c:pt>
                <c:pt idx="16">
                  <c:v>10101242.792307694</c:v>
                </c:pt>
                <c:pt idx="17">
                  <c:v>10243508.492307693</c:v>
                </c:pt>
                <c:pt idx="18">
                  <c:v>11001374.461538462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448-4F38-A2C4-FAB32589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778048"/>
        <c:axId val="241775136"/>
      </c:scatterChart>
      <c:valAx>
        <c:axId val="241778048"/>
        <c:scaling>
          <c:orientation val="minMax"/>
          <c:max val="2012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75136"/>
        <c:crosses val="autoZero"/>
        <c:crossBetween val="midCat"/>
      </c:valAx>
      <c:valAx>
        <c:axId val="24177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 Appropriated (MT)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78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8338956517675647"/>
          <c:y val="0.14919037199124729"/>
          <c:w val="0.7088885254328372"/>
          <c:h val="7.3851720394906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Laos: Undernourished</a:t>
            </a:r>
            <a:r>
              <a:rPr lang="en-US" baseline="0"/>
              <a:t> Population</a:t>
            </a:r>
            <a:r>
              <a:rPr lang="en-US"/>
              <a:t> and Cereal Import Dependency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6880942288800359"/>
          <c:y val="0.28282407407407412"/>
          <c:w val="0.48941838152583866"/>
          <c:h val="0.60977653834937295"/>
        </c:manualLayout>
      </c:layout>
      <c:lineChart>
        <c:grouping val="standard"/>
        <c:varyColors val="0"/>
        <c:ser>
          <c:idx val="0"/>
          <c:order val="0"/>
          <c:tx>
            <c:v>Laos: Number of People Undernourished (millions)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930-4BF8-AA8F-F2C60DB36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751408"/>
        <c:axId val="1298768048"/>
      </c:lineChart>
      <c:lineChart>
        <c:grouping val="standard"/>
        <c:varyColors val="0"/>
        <c:ser>
          <c:idx val="1"/>
          <c:order val="1"/>
          <c:tx>
            <c:v>Laos: Cereal Import Dependency (percent total cereal)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930-4BF8-AA8F-F2C60DB36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7232"/>
        <c:axId val="244176416"/>
      </c:lineChart>
      <c:catAx>
        <c:axId val="1298751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68048"/>
        <c:crosses val="autoZero"/>
        <c:auto val="1"/>
        <c:lblAlgn val="ctr"/>
        <c:lblOffset val="100"/>
        <c:noMultiLvlLbl val="0"/>
      </c:catAx>
      <c:valAx>
        <c:axId val="129876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51408"/>
        <c:crosses val="autoZero"/>
        <c:crossBetween val="between"/>
      </c:valAx>
      <c:valAx>
        <c:axId val="2441764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187232"/>
        <c:crosses val="max"/>
        <c:crossBetween val="between"/>
      </c:valAx>
      <c:catAx>
        <c:axId val="24418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17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Domestic Product</a:t>
            </a:r>
            <a:r>
              <a:rPr lang="en-US" baseline="0"/>
              <a:t> (PPP, constant international 2011 dollars) and Political Stability (index)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5490538973326011"/>
          <c:y val="0.23965361017770867"/>
          <c:w val="0.50255569797961297"/>
          <c:h val="0.64020830198772916"/>
        </c:manualLayout>
      </c:layout>
      <c:lineChart>
        <c:grouping val="standard"/>
        <c:varyColors val="0"/>
        <c:ser>
          <c:idx val="0"/>
          <c:order val="0"/>
          <c:tx>
            <c:v>Gross Domestic Product, PPP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6C0-4E82-A7A0-A4345181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740592"/>
        <c:axId val="1298739760"/>
      </c:lineChart>
      <c:lineChart>
        <c:grouping val="standard"/>
        <c:varyColors val="0"/>
        <c:ser>
          <c:idx val="1"/>
          <c:order val="1"/>
          <c:tx>
            <c:v>Political Stability and Freedom from Terrorism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6C0-4E82-A7A0-A4345181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855280"/>
        <c:axId val="1080861520"/>
      </c:lineChart>
      <c:catAx>
        <c:axId val="129874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Calndar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39760"/>
        <c:crosses val="autoZero"/>
        <c:auto val="1"/>
        <c:lblAlgn val="ctr"/>
        <c:lblOffset val="100"/>
        <c:noMultiLvlLbl val="0"/>
      </c:catAx>
      <c:valAx>
        <c:axId val="129873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2011 dollars (constant international)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40592"/>
        <c:crosses val="autoZero"/>
        <c:crossBetween val="between"/>
      </c:valAx>
      <c:valAx>
        <c:axId val="10808615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855280"/>
        <c:crosses val="max"/>
        <c:crossBetween val="between"/>
      </c:valAx>
      <c:catAx>
        <c:axId val="108085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0861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Laos Food Production and Supply Variability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58579631124446"/>
          <c:y val="0.27298665791776028"/>
          <c:w val="0.50324596272661282"/>
          <c:h val="0.61498432487605714"/>
        </c:manualLayout>
      </c:layout>
      <c:lineChart>
        <c:grouping val="standard"/>
        <c:varyColors val="0"/>
        <c:ser>
          <c:idx val="0"/>
          <c:order val="0"/>
          <c:tx>
            <c:v>Food Production Variability (constant 2004-2006 thousand international dollars p.c.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57B-46EE-BAA2-FDB2B562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737264"/>
        <c:axId val="1298743920"/>
      </c:lineChart>
      <c:lineChart>
        <c:grouping val="standard"/>
        <c:varyColors val="0"/>
        <c:ser>
          <c:idx val="1"/>
          <c:order val="1"/>
          <c:tx>
            <c:v>Food Supply Variability (kCal per capita per day)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57B-46EE-BAA2-FDB2B562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627088"/>
        <c:axId val="1366629584"/>
      </c:lineChart>
      <c:catAx>
        <c:axId val="129873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43920"/>
        <c:crosses val="autoZero"/>
        <c:auto val="1"/>
        <c:lblAlgn val="ctr"/>
        <c:lblOffset val="100"/>
        <c:noMultiLvlLbl val="0"/>
      </c:catAx>
      <c:valAx>
        <c:axId val="129874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thousand dollars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737264"/>
        <c:crosses val="autoZero"/>
        <c:crossBetween val="between"/>
      </c:valAx>
      <c:valAx>
        <c:axId val="13666295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627088"/>
        <c:crosses val="max"/>
        <c:crossBetween val="between"/>
      </c:valAx>
      <c:catAx>
        <c:axId val="136662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662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Under Age 5 Stunting and Low Newborn Birth Weight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6248892239052264"/>
          <c:y val="0.35342701953922429"/>
          <c:w val="0.5015819335649021"/>
          <c:h val="0.54380322251385238"/>
        </c:manualLayout>
      </c:layout>
      <c:lineChart>
        <c:grouping val="standard"/>
        <c:varyColors val="0"/>
        <c:ser>
          <c:idx val="0"/>
          <c:order val="0"/>
          <c:tx>
            <c:v>Stunted Children Under Age 5 (millions)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C47-4D52-83C2-C54B78B72DB2}"/>
            </c:ext>
          </c:extLst>
        </c:ser>
        <c:ser>
          <c:idx val="1"/>
          <c:order val="1"/>
          <c:tx>
            <c:v>Newborns with Low Birth Weight (millions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C47-4D52-83C2-C54B78B7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343600"/>
        <c:axId val="1098366064"/>
      </c:lineChart>
      <c:lineChart>
        <c:grouping val="standard"/>
        <c:varyColors val="0"/>
        <c:ser>
          <c:idx val="2"/>
          <c:order val="2"/>
          <c:tx>
            <c:v>Under Age 5 Children Stunted (percent)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C47-4D52-83C2-C54B78B72DB2}"/>
            </c:ext>
          </c:extLst>
        </c:ser>
        <c:ser>
          <c:idx val="3"/>
          <c:order val="3"/>
          <c:tx>
            <c:v>Prevalence of Low Birth Weight (percent)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C47-4D52-83C2-C54B78B7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762528"/>
        <c:axId val="724770432"/>
      </c:lineChart>
      <c:catAx>
        <c:axId val="109834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366064"/>
        <c:crosses val="autoZero"/>
        <c:auto val="1"/>
        <c:lblAlgn val="ctr"/>
        <c:lblOffset val="100"/>
        <c:noMultiLvlLbl val="0"/>
      </c:catAx>
      <c:valAx>
        <c:axId val="109836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343600"/>
        <c:crosses val="autoZero"/>
        <c:crossBetween val="between"/>
      </c:valAx>
      <c:valAx>
        <c:axId val="7247704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762528"/>
        <c:crosses val="max"/>
        <c:crossBetween val="between"/>
      </c:valAx>
      <c:catAx>
        <c:axId val="72476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77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23470960"/>
        <c:axId val="723468880"/>
      </c:scatterChart>
      <c:valAx>
        <c:axId val="72347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468880"/>
        <c:crosses val="autoZero"/>
        <c:crossBetween val="midCat"/>
      </c:valAx>
      <c:valAx>
        <c:axId val="72346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470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88900</xdr:colOff>
      <xdr:row>62</xdr:row>
      <xdr:rowOff>6350</xdr:rowOff>
    </xdr:from>
    <xdr:to>
      <xdr:col>36</xdr:col>
      <xdr:colOff>279400</xdr:colOff>
      <xdr:row>83</xdr:row>
      <xdr:rowOff>69850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8D4501-BD05-4CD5-B8EE-59A9895E0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82550</xdr:colOff>
      <xdr:row>83</xdr:row>
      <xdr:rowOff>177800</xdr:rowOff>
    </xdr:from>
    <xdr:to>
      <xdr:col>36</xdr:col>
      <xdr:colOff>266700</xdr:colOff>
      <xdr:row>103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6ED2E2-B164-4DA1-B947-CAC93F787B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158750</xdr:colOff>
      <xdr:row>123</xdr:row>
      <xdr:rowOff>158750</xdr:rowOff>
    </xdr:from>
    <xdr:to>
      <xdr:col>36</xdr:col>
      <xdr:colOff>311149</xdr:colOff>
      <xdr:row>138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90EB59-24A3-4A23-8207-2E58EEEA0F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152400</xdr:colOff>
      <xdr:row>104</xdr:row>
      <xdr:rowOff>127000</xdr:rowOff>
    </xdr:from>
    <xdr:to>
      <xdr:col>36</xdr:col>
      <xdr:colOff>298450</xdr:colOff>
      <xdr:row>120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A91C79-1CF9-45E5-86A0-76719E827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577850</xdr:colOff>
      <xdr:row>177</xdr:row>
      <xdr:rowOff>63500</xdr:rowOff>
    </xdr:from>
    <xdr:to>
      <xdr:col>38</xdr:col>
      <xdr:colOff>69850</xdr:colOff>
      <xdr:row>192</xdr:row>
      <xdr:rowOff>44450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400752C-8D63-4E7A-BF59-039AD415B8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6350</xdr:colOff>
      <xdr:row>158</xdr:row>
      <xdr:rowOff>127000</xdr:rowOff>
    </xdr:from>
    <xdr:to>
      <xdr:col>37</xdr:col>
      <xdr:colOff>666750</xdr:colOff>
      <xdr:row>174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634AD6-08FD-4BF8-A83D-468CBFD762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127000</xdr:colOff>
      <xdr:row>194</xdr:row>
      <xdr:rowOff>177800</xdr:rowOff>
    </xdr:from>
    <xdr:to>
      <xdr:col>38</xdr:col>
      <xdr:colOff>50800</xdr:colOff>
      <xdr:row>209</xdr:row>
      <xdr:rowOff>158750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33687B-4A08-4D88-84F9-BDA9DF0821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146050</xdr:colOff>
      <xdr:row>211</xdr:row>
      <xdr:rowOff>171450</xdr:rowOff>
    </xdr:from>
    <xdr:to>
      <xdr:col>38</xdr:col>
      <xdr:colOff>38100</xdr:colOff>
      <xdr:row>226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CF12F6-6597-4361-BE54-3FC0CEAAD1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184150</xdr:colOff>
      <xdr:row>227</xdr:row>
      <xdr:rowOff>133350</xdr:rowOff>
    </xdr:from>
    <xdr:to>
      <xdr:col>39</xdr:col>
      <xdr:colOff>0</xdr:colOff>
      <xdr:row>242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D3DA1B-2DD8-41C9-BB5C-7B608E341F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190500</xdr:colOff>
      <xdr:row>140</xdr:row>
      <xdr:rowOff>19050</xdr:rowOff>
    </xdr:from>
    <xdr:to>
      <xdr:col>36</xdr:col>
      <xdr:colOff>342899</xdr:colOff>
      <xdr:row>155</xdr:row>
      <xdr:rowOff>31750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50EBC97-C43C-43B0-80C5-43AE039D5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635000</xdr:colOff>
      <xdr:row>50</xdr:row>
      <xdr:rowOff>76200</xdr:rowOff>
    </xdr:from>
    <xdr:to>
      <xdr:col>35</xdr:col>
      <xdr:colOff>69850</xdr:colOff>
      <xdr:row>60</xdr:row>
      <xdr:rowOff>82550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E06DDA1-E7D8-40EA-9B1C-C07326BFC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37</xdr:col>
      <xdr:colOff>37352</xdr:colOff>
      <xdr:row>52</xdr:row>
      <xdr:rowOff>141942</xdr:rowOff>
    </xdr:from>
    <xdr:to>
      <xdr:col>47</xdr:col>
      <xdr:colOff>582706</xdr:colOff>
      <xdr:row>83</xdr:row>
      <xdr:rowOff>7470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71EF6F0-594D-407B-8E32-DFC1EE27C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30</xdr:row>
      <xdr:rowOff>104774</xdr:rowOff>
    </xdr:from>
    <xdr:to>
      <xdr:col>6</xdr:col>
      <xdr:colOff>133350</xdr:colOff>
      <xdr:row>47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1AF0D-8E50-49CE-8ED2-F5E889FF9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29</xdr:row>
      <xdr:rowOff>41275</xdr:rowOff>
    </xdr:from>
    <xdr:to>
      <xdr:col>15</xdr:col>
      <xdr:colOff>3175</xdr:colOff>
      <xdr:row>44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B56A3-16FF-4B9C-BDCE-2891FC5E7D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63"/>
  <sheetViews>
    <sheetView tabSelected="1" zoomScale="85" zoomScaleNormal="85" workbookViewId="0">
      <pane xSplit="3" ySplit="3" topLeftCell="Z4" activePane="bottomRight" state="frozen"/>
      <selection pane="topRight" activeCell="D1" sqref="D1"/>
      <selection pane="bottomLeft" activeCell="A4" sqref="A4"/>
      <selection pane="bottomRight" activeCell="AB40" sqref="AB40"/>
    </sheetView>
  </sheetViews>
  <sheetFormatPr defaultRowHeight="14.5" x14ac:dyDescent="0.35"/>
  <cols>
    <col min="1" max="1" width="8.7265625" style="28"/>
    <col min="3" max="3" width="23.90625" bestFit="1" customWidth="1"/>
    <col min="4" max="4" width="23.90625" style="52" customWidth="1"/>
    <col min="5" max="55" width="15.6328125" customWidth="1"/>
  </cols>
  <sheetData>
    <row r="1" spans="1:52" s="74" customFormat="1" ht="21" x14ac:dyDescent="0.5">
      <c r="A1" s="72" t="s">
        <v>111</v>
      </c>
      <c r="B1" s="73"/>
    </row>
    <row r="3" spans="1:52" s="54" customFormat="1" x14ac:dyDescent="0.35">
      <c r="A3" s="169"/>
      <c r="E3" s="30">
        <v>1971</v>
      </c>
      <c r="F3" s="30">
        <f>E3+1</f>
        <v>1972</v>
      </c>
      <c r="G3" s="30">
        <f t="shared" ref="G3:X3" si="0">F3+1</f>
        <v>1973</v>
      </c>
      <c r="H3" s="30">
        <f t="shared" si="0"/>
        <v>1974</v>
      </c>
      <c r="I3" s="30">
        <f t="shared" si="0"/>
        <v>1975</v>
      </c>
      <c r="J3" s="30">
        <f t="shared" si="0"/>
        <v>1976</v>
      </c>
      <c r="K3" s="30">
        <f t="shared" si="0"/>
        <v>1977</v>
      </c>
      <c r="L3" s="30">
        <f t="shared" si="0"/>
        <v>1978</v>
      </c>
      <c r="M3" s="30">
        <f t="shared" si="0"/>
        <v>1979</v>
      </c>
      <c r="N3" s="30">
        <f t="shared" si="0"/>
        <v>1980</v>
      </c>
      <c r="O3" s="30">
        <f t="shared" si="0"/>
        <v>1981</v>
      </c>
      <c r="P3" s="30">
        <f t="shared" si="0"/>
        <v>1982</v>
      </c>
      <c r="Q3" s="30">
        <f t="shared" si="0"/>
        <v>1983</v>
      </c>
      <c r="R3" s="30">
        <f t="shared" si="0"/>
        <v>1984</v>
      </c>
      <c r="S3" s="30">
        <f t="shared" si="0"/>
        <v>1985</v>
      </c>
      <c r="T3" s="30">
        <f t="shared" si="0"/>
        <v>1986</v>
      </c>
      <c r="U3" s="30">
        <f t="shared" si="0"/>
        <v>1987</v>
      </c>
      <c r="V3" s="30">
        <f t="shared" si="0"/>
        <v>1988</v>
      </c>
      <c r="W3" s="30">
        <f t="shared" si="0"/>
        <v>1989</v>
      </c>
      <c r="X3" s="30">
        <f t="shared" si="0"/>
        <v>1990</v>
      </c>
      <c r="Y3" s="30">
        <v>1991</v>
      </c>
      <c r="Z3" s="30">
        <v>1992</v>
      </c>
      <c r="AA3" s="30">
        <v>1993</v>
      </c>
      <c r="AB3" s="30">
        <v>1994</v>
      </c>
      <c r="AC3" s="30">
        <v>1995</v>
      </c>
      <c r="AD3" s="30">
        <v>1996</v>
      </c>
      <c r="AE3" s="30">
        <v>1997</v>
      </c>
      <c r="AF3" s="30">
        <v>1998</v>
      </c>
      <c r="AG3" s="30">
        <v>1999</v>
      </c>
      <c r="AH3" s="30">
        <v>2000</v>
      </c>
      <c r="AI3" s="30">
        <v>2001</v>
      </c>
      <c r="AJ3" s="30">
        <v>2002</v>
      </c>
      <c r="AK3" s="30">
        <v>2003</v>
      </c>
      <c r="AL3" s="30">
        <v>2004</v>
      </c>
      <c r="AM3" s="30">
        <v>2005</v>
      </c>
      <c r="AN3" s="30">
        <v>2006</v>
      </c>
      <c r="AO3" s="30">
        <v>2007</v>
      </c>
      <c r="AP3" s="30">
        <v>2008</v>
      </c>
      <c r="AQ3" s="30">
        <v>2009</v>
      </c>
      <c r="AR3" s="30">
        <v>2010</v>
      </c>
      <c r="AS3" s="30">
        <f t="shared" ref="AS3:AZ3" si="1">AR3+1</f>
        <v>2011</v>
      </c>
      <c r="AT3" s="30">
        <f t="shared" si="1"/>
        <v>2012</v>
      </c>
      <c r="AU3" s="30">
        <f t="shared" si="1"/>
        <v>2013</v>
      </c>
      <c r="AV3" s="30">
        <f t="shared" si="1"/>
        <v>2014</v>
      </c>
      <c r="AW3" s="30">
        <f t="shared" si="1"/>
        <v>2015</v>
      </c>
      <c r="AX3" s="30">
        <f t="shared" si="1"/>
        <v>2016</v>
      </c>
      <c r="AY3" s="30">
        <f t="shared" si="1"/>
        <v>2017</v>
      </c>
      <c r="AZ3" s="30">
        <f t="shared" si="1"/>
        <v>2018</v>
      </c>
    </row>
    <row r="4" spans="1:52" x14ac:dyDescent="0.35">
      <c r="A4" s="28" t="s">
        <v>35</v>
      </c>
      <c r="B4" s="24" t="s">
        <v>244</v>
      </c>
    </row>
    <row r="6" spans="1:52" x14ac:dyDescent="0.35">
      <c r="C6" s="209" t="s">
        <v>127</v>
      </c>
      <c r="E6" s="25">
        <f>'LAO HANPP Wood'!I48</f>
        <v>3206657.8017391302</v>
      </c>
      <c r="F6" s="25">
        <f>'LAO HANPP Wood'!J48</f>
        <v>3251106.4169565216</v>
      </c>
      <c r="G6" s="25">
        <f>'LAO HANPP Wood'!K48</f>
        <v>3331176.1482608691</v>
      </c>
      <c r="H6" s="25">
        <f>'LAO HANPP Wood'!L48</f>
        <v>3405421.1286956519</v>
      </c>
      <c r="I6" s="25">
        <f>'LAO HANPP Wood'!M48</f>
        <v>3366580.9621739127</v>
      </c>
      <c r="J6" s="25">
        <f>'LAO HANPP Wood'!N48</f>
        <v>3373109.1395652168</v>
      </c>
      <c r="K6" s="25">
        <f>'LAO HANPP Wood'!O48</f>
        <v>3371228.1995652169</v>
      </c>
      <c r="L6" s="25">
        <f>'LAO HANPP Wood'!P48</f>
        <v>3434459.5473913047</v>
      </c>
      <c r="M6" s="25">
        <f>'LAO HANPP Wood'!Q48</f>
        <v>3371184.3465217389</v>
      </c>
      <c r="N6" s="25">
        <f>'LAO HANPP Wood'!R48</f>
        <v>3380135.7008695649</v>
      </c>
      <c r="O6" s="25">
        <f>'LAO HANPP Wood'!S48</f>
        <v>3289180.9330434781</v>
      </c>
      <c r="P6" s="25">
        <f>'LAO HANPP Wood'!T48</f>
        <v>3322710.1404347825</v>
      </c>
      <c r="Q6" s="25">
        <f>'LAO HANPP Wood'!U48</f>
        <v>3386058.2321739127</v>
      </c>
      <c r="R6" s="25">
        <f>'LAO HANPP Wood'!V48</f>
        <v>3341364.2769565214</v>
      </c>
      <c r="S6" s="25">
        <f>'LAO HANPP Wood'!W48</f>
        <v>3454039.9313043477</v>
      </c>
      <c r="T6" s="25">
        <f>'LAO HANPP Wood'!X48</f>
        <v>3452341.5147826085</v>
      </c>
      <c r="U6" s="25">
        <f>'LAO HANPP Wood'!Y48</f>
        <v>3525267.3482608693</v>
      </c>
      <c r="V6" s="25">
        <f>'LAO HANPP Wood'!Z48</f>
        <v>3606260.3639130439</v>
      </c>
      <c r="W6" s="25">
        <f>'LAO HANPP Wood'!AA48</f>
        <v>3593475.423913043</v>
      </c>
      <c r="X6" s="25">
        <f>'LAO HANPP Wood'!AB48</f>
        <v>3722154.8201449271</v>
      </c>
      <c r="Y6" s="25">
        <f>'LAO HANPP Wood'!AC48</f>
        <v>3889401.3623188403</v>
      </c>
      <c r="Z6" s="25">
        <f>'LAO HANPP Wood'!AD48</f>
        <v>3655320.7555072461</v>
      </c>
      <c r="AA6" s="25">
        <f>'LAO HANPP Wood'!AE48</f>
        <v>3902175.9068115945</v>
      </c>
      <c r="AB6" s="25">
        <f>'LAO HANPP Wood'!AF48</f>
        <v>3913915.0797584536</v>
      </c>
      <c r="AC6" s="25">
        <f>'LAO HANPP Wood'!AG48</f>
        <v>4140932.4636714971</v>
      </c>
      <c r="AD6" s="25">
        <f>'LAO HANPP Wood'!AH48</f>
        <v>4043001.797004831</v>
      </c>
      <c r="AE6" s="25">
        <f>'LAO HANPP Wood'!AI48</f>
        <v>3985842.3064251207</v>
      </c>
      <c r="AF6" s="25">
        <f>'LAO HANPP Wood'!AJ48</f>
        <v>3904823.4186473419</v>
      </c>
      <c r="AG6" s="25">
        <f>'LAO HANPP Wood'!AK48</f>
        <v>4149334.3475362323</v>
      </c>
      <c r="AH6" s="25">
        <f>'LAO HANPP Wood'!AL48</f>
        <v>3983788.2521739127</v>
      </c>
      <c r="AI6" s="25">
        <f>'LAO HANPP Wood'!AM48</f>
        <v>3994187.3495652173</v>
      </c>
      <c r="AJ6" s="25">
        <f>'LAO HANPP Wood'!AN48</f>
        <v>3924097.1486956514</v>
      </c>
      <c r="AK6" s="25">
        <f>'LAO HANPP Wood'!AO48</f>
        <v>3867741.2469565216</v>
      </c>
      <c r="AL6" s="25">
        <f>'LAO HANPP Wood'!AP48</f>
        <v>3922011.1660869564</v>
      </c>
      <c r="AM6" s="25">
        <f>'LAO HANPP Wood'!AQ48</f>
        <v>3926902.5582608692</v>
      </c>
      <c r="AN6" s="25">
        <f>'LAO HANPP Wood'!AR48</f>
        <v>3995081.0034782607</v>
      </c>
      <c r="AO6" s="25">
        <f>'LAO HANPP Wood'!AS48</f>
        <v>3991634.3913043477</v>
      </c>
      <c r="AP6" s="25">
        <f>'LAO HANPP Wood'!AT48</f>
        <v>4038331.9565217393</v>
      </c>
      <c r="AQ6" s="25">
        <f>'LAO HANPP Wood'!AU48</f>
        <v>3958280.0034782607</v>
      </c>
      <c r="AR6" s="25">
        <f>'LAO HANPP Wood'!AV48</f>
        <v>4442165.744782608</v>
      </c>
      <c r="AS6" s="25">
        <f>'LAO HANPP Wood'!AW48</f>
        <v>4967756.9156521745</v>
      </c>
      <c r="AT6" s="25">
        <f>'LAO HANPP Wood'!AX48</f>
        <v>4871484.669999999</v>
      </c>
      <c r="AU6" s="25">
        <f>'LAO HANPP Wood'!AY48</f>
        <v>5397820.1573913042</v>
      </c>
      <c r="AV6" s="25">
        <f>'LAO HANPP Wood'!AZ48</f>
        <v>5746738.0830434775</v>
      </c>
      <c r="AW6" s="25">
        <f>'LAO HANPP Wood'!BA48</f>
        <v>5473777.1843478261</v>
      </c>
      <c r="AX6" s="25">
        <f>'LAO HANPP Wood'!BB48</f>
        <v>5449839.3486956526</v>
      </c>
      <c r="AY6" s="25">
        <f>'LAO HANPP Wood'!BC48</f>
        <v>4715272.425217391</v>
      </c>
      <c r="AZ6" s="25">
        <f>'LAO HANPP Wood'!BD48</f>
        <v>4692325.4313043477</v>
      </c>
    </row>
    <row r="7" spans="1:52" x14ac:dyDescent="0.35">
      <c r="C7" s="64"/>
    </row>
    <row r="8" spans="1:52" s="52" customFormat="1" x14ac:dyDescent="0.35">
      <c r="A8" s="28"/>
      <c r="C8" s="200" t="s">
        <v>232</v>
      </c>
      <c r="D8" s="91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</row>
    <row r="9" spans="1:52" x14ac:dyDescent="0.35">
      <c r="C9" s="64"/>
    </row>
    <row r="10" spans="1:52" s="52" customFormat="1" x14ac:dyDescent="0.35">
      <c r="A10" s="28"/>
      <c r="C10" s="64" t="s">
        <v>224</v>
      </c>
      <c r="E10" s="25">
        <f>'LAO HANPPh - Perm Crops'!Q28</f>
        <v>7228.9749999999995</v>
      </c>
      <c r="F10" s="25">
        <f>'LAO HANPPh - Perm Crops'!R28</f>
        <v>7209.6</v>
      </c>
      <c r="G10" s="25">
        <f>'LAO HANPPh - Perm Crops'!S28</f>
        <v>7002.1</v>
      </c>
      <c r="H10" s="25">
        <f>'LAO HANPPh - Perm Crops'!T28</f>
        <v>7229.9250000000002</v>
      </c>
      <c r="I10" s="25">
        <f>'LAO HANPPh - Perm Crops'!U28</f>
        <v>6356.0499999999993</v>
      </c>
      <c r="J10" s="25">
        <f>'LAO HANPPh - Perm Crops'!V28</f>
        <v>7277.7950000000001</v>
      </c>
      <c r="K10" s="25">
        <f>'LAO HANPPh - Perm Crops'!W28</f>
        <v>7880.0250000000005</v>
      </c>
      <c r="L10" s="25">
        <f>'LAO HANPPh - Perm Crops'!X28</f>
        <v>6997.6349999999993</v>
      </c>
      <c r="M10" s="25">
        <f>'LAO HANPPh - Perm Crops'!Y28</f>
        <v>8165.7849999999989</v>
      </c>
      <c r="N10" s="25">
        <f>'LAO HANPPh - Perm Crops'!Z28</f>
        <v>9396.6299999999992</v>
      </c>
      <c r="O10" s="25">
        <f>'LAO HANPPh - Perm Crops'!AA28</f>
        <v>10154.64</v>
      </c>
      <c r="P10" s="25">
        <f>'LAO HANPPh - Perm Crops'!AB28</f>
        <v>10750.05</v>
      </c>
      <c r="Q10" s="25">
        <f>'LAO HANPPh - Perm Crops'!AC28</f>
        <v>11258.21</v>
      </c>
      <c r="R10" s="25">
        <f>'LAO HANPPh - Perm Crops'!AD28</f>
        <v>12251.35</v>
      </c>
      <c r="S10" s="25">
        <f>'LAO HANPPh - Perm Crops'!AE28</f>
        <v>12882.460000000001</v>
      </c>
      <c r="T10" s="25">
        <f>'LAO HANPPh - Perm Crops'!AF28</f>
        <v>12638.09</v>
      </c>
      <c r="U10" s="25">
        <f>'LAO HANPPh - Perm Crops'!AG28</f>
        <v>12103.320000000002</v>
      </c>
      <c r="V10" s="25">
        <f>'LAO HANPPh - Perm Crops'!AH28</f>
        <v>12745.68</v>
      </c>
      <c r="W10" s="25">
        <f>'LAO HANPPh - Perm Crops'!AI28</f>
        <v>12409.519999999999</v>
      </c>
      <c r="X10" s="25">
        <f>'LAO HANPPh - Perm Crops'!AJ28</f>
        <v>13233.33</v>
      </c>
      <c r="Y10" s="25">
        <f>'LAO HANPPh - Perm Crops'!AK28</f>
        <v>14944.505000000001</v>
      </c>
      <c r="Z10" s="25">
        <f>'LAO HANPPh - Perm Crops'!AL28</f>
        <v>14951.02125</v>
      </c>
      <c r="AA10" s="25">
        <f>'LAO HANPPh - Perm Crops'!AM28</f>
        <v>16018.85475</v>
      </c>
      <c r="AB10" s="25">
        <f>'LAO HANPPh - Perm Crops'!AN28</f>
        <v>16933.010000000002</v>
      </c>
      <c r="AC10" s="25">
        <f>'LAO HANPPh - Perm Crops'!AO28</f>
        <v>16125.405000000001</v>
      </c>
      <c r="AD10" s="25">
        <f>'LAO HANPPh - Perm Crops'!AP28</f>
        <v>17635.802499999998</v>
      </c>
      <c r="AE10" s="25">
        <f>'LAO HANPPh - Perm Crops'!AQ28</f>
        <v>19720.3</v>
      </c>
      <c r="AF10" s="25">
        <f>'LAO HANPPh - Perm Crops'!AR28</f>
        <v>23519.365000000002</v>
      </c>
      <c r="AG10" s="25">
        <f>'LAO HANPPh - Perm Crops'!AS28</f>
        <v>24734.720499999999</v>
      </c>
      <c r="AH10" s="25">
        <f>'LAO HANPPh - Perm Crops'!AT28</f>
        <v>27186.165000000001</v>
      </c>
      <c r="AI10" s="25">
        <f>'LAO HANPPh - Perm Crops'!AU28</f>
        <v>29493.69</v>
      </c>
      <c r="AJ10" s="25">
        <f>'LAO HANPPh - Perm Crops'!AV28</f>
        <v>41518.325000000004</v>
      </c>
      <c r="AK10" s="25">
        <f>'LAO HANPPh - Perm Crops'!AW28</f>
        <v>45475.532000000007</v>
      </c>
      <c r="AL10" s="25">
        <f>'LAO HANPPh - Perm Crops'!AX28</f>
        <v>45224.585999999996</v>
      </c>
      <c r="AM10" s="25">
        <f>'LAO HANPPh - Perm Crops'!AY28</f>
        <v>46980.682500000003</v>
      </c>
      <c r="AN10" s="25">
        <f>'LAO HANPPh - Perm Crops'!AZ28</f>
        <v>48257.854999999996</v>
      </c>
      <c r="AO10" s="25">
        <f>'LAO HANPPh - Perm Crops'!BA28</f>
        <v>60327.044999999998</v>
      </c>
      <c r="AP10" s="25">
        <f>'LAO HANPPh - Perm Crops'!BB28</f>
        <v>56805.49</v>
      </c>
      <c r="AQ10" s="25">
        <f>'LAO HANPPh - Perm Crops'!BC28</f>
        <v>64633.557500000003</v>
      </c>
      <c r="AR10" s="25">
        <f>'LAO HANPPh - Perm Crops'!BD28</f>
        <v>64402.123749999999</v>
      </c>
      <c r="AS10" s="25">
        <f>'LAO HANPPh - Perm Crops'!BE28</f>
        <v>75182.163499999995</v>
      </c>
      <c r="AT10" s="25">
        <f>'LAO HANPPh - Perm Crops'!BF28</f>
        <v>105285.49249999999</v>
      </c>
      <c r="AU10" s="25">
        <f>'LAO HANPPh - Perm Crops'!BG28</f>
        <v>115567.85699999999</v>
      </c>
      <c r="AV10" s="25">
        <f>'LAO HANPPh - Perm Crops'!BH28</f>
        <v>138829.641</v>
      </c>
      <c r="AW10" s="25">
        <f>'LAO HANPPh - Perm Crops'!BI28</f>
        <v>185687.72425</v>
      </c>
      <c r="AX10" s="25">
        <f>'LAO HANPPh - Perm Crops'!BJ28</f>
        <v>188922.35199999996</v>
      </c>
      <c r="AY10" s="25">
        <f>'LAO HANPPh - Perm Crops'!BK28</f>
        <v>208810.3505</v>
      </c>
      <c r="AZ10" s="25">
        <f>'LAO HANPPh - Perm Crops'!BL28</f>
        <v>217419.56674999997</v>
      </c>
    </row>
    <row r="11" spans="1:52" s="52" customFormat="1" x14ac:dyDescent="0.35">
      <c r="A11" s="28"/>
      <c r="C11" s="64"/>
    </row>
    <row r="12" spans="1:52" x14ac:dyDescent="0.35">
      <c r="C12" s="209" t="s">
        <v>128</v>
      </c>
      <c r="D12" s="62"/>
      <c r="E12" s="25">
        <f>'LAO HANPP - Total Grazing'!R52</f>
        <v>1788234.6509499999</v>
      </c>
      <c r="F12" s="25">
        <f>'LAO HANPP - Total Grazing'!S52</f>
        <v>1712825.9297499999</v>
      </c>
      <c r="G12" s="25">
        <f>'LAO HANPP - Total Grazing'!T52</f>
        <v>1620372.3029749999</v>
      </c>
      <c r="H12" s="25">
        <f>'LAO HANPP - Total Grazing'!U52</f>
        <v>1589291.1496250001</v>
      </c>
      <c r="I12" s="25">
        <f>'LAO HANPP - Total Grazing'!V52</f>
        <v>1581920.9130500001</v>
      </c>
      <c r="J12" s="25">
        <f>'LAO HANPP - Total Grazing'!W52</f>
        <v>1561707.9116724997</v>
      </c>
      <c r="K12" s="25">
        <f>'LAO HANPP - Total Grazing'!X52</f>
        <v>1661416.35181325</v>
      </c>
      <c r="L12" s="25">
        <f>'LAO HANPP - Total Grazing'!Y52</f>
        <v>1790682.3024337501</v>
      </c>
      <c r="M12" s="25">
        <f>'LAO HANPP - Total Grazing'!Z52</f>
        <v>1838535.6265175</v>
      </c>
      <c r="N12" s="25">
        <f>'LAO HANPP - Total Grazing'!AA52</f>
        <v>2076345.069569</v>
      </c>
      <c r="O12" s="25">
        <f>'LAO HANPP - Total Grazing'!AB52</f>
        <v>2100821.40558575</v>
      </c>
      <c r="P12" s="25">
        <f>'LAO HANPP - Total Grazing'!AC52</f>
        <v>2180036.6570975003</v>
      </c>
      <c r="Q12" s="25">
        <f>'LAO HANPP - Total Grazing'!AD52</f>
        <v>2241992.175274</v>
      </c>
      <c r="R12" s="25">
        <f>'LAO HANPP - Total Grazing'!AE52</f>
        <v>2331811.0310749998</v>
      </c>
      <c r="S12" s="25">
        <f>'LAO HANPP - Total Grazing'!AF52</f>
        <v>2452449.43524975</v>
      </c>
      <c r="T12" s="25">
        <f>'LAO HANPP - Total Grazing'!AG52</f>
        <v>2546086.9260299997</v>
      </c>
      <c r="U12" s="25">
        <f>'LAO HANPP - Total Grazing'!AH52</f>
        <v>2798753.75703</v>
      </c>
      <c r="V12" s="25">
        <f>'LAO HANPP - Total Grazing'!AI52</f>
        <v>2967230.3857150003</v>
      </c>
      <c r="W12" s="25">
        <f>'LAO HANPP - Total Grazing'!AJ52</f>
        <v>2943009.9961655</v>
      </c>
      <c r="X12" s="25">
        <f>'LAO HANPP - Total Grazing'!AK52</f>
        <v>3046478.0317737497</v>
      </c>
      <c r="Y12" s="25">
        <f>'LAO HANPP - Total Grazing'!AL52</f>
        <v>3261040.4360100003</v>
      </c>
      <c r="Z12" s="25">
        <f>'LAO HANPP - Total Grazing'!AM52</f>
        <v>3408917.4455129993</v>
      </c>
      <c r="AA12" s="25">
        <f>'LAO HANPP - Total Grazing'!AN52</f>
        <v>3548579.0883994997</v>
      </c>
      <c r="AB12" s="25">
        <f>'LAO HANPP - Total Grazing'!AO52</f>
        <v>3637811.9826717498</v>
      </c>
      <c r="AC12" s="25">
        <f>'LAO HANPP - Total Grazing'!AP52</f>
        <v>3841262.3045265004</v>
      </c>
      <c r="AD12" s="25">
        <f>'LAO HANPP - Total Grazing'!AQ52</f>
        <v>3950358.6262340005</v>
      </c>
      <c r="AE12" s="25">
        <f>'LAO HANPP - Total Grazing'!AR52</f>
        <v>3985991.0668125004</v>
      </c>
      <c r="AF12" s="25">
        <f>'LAO HANPP - Total Grazing'!AS52</f>
        <v>3562500.4818694992</v>
      </c>
      <c r="AG12" s="25">
        <f>'LAO HANPP - Total Grazing'!AT52</f>
        <v>3095219.0181</v>
      </c>
      <c r="AH12" s="25">
        <f>'LAO HANPP - Total Grazing'!AU52</f>
        <v>3356569.469943</v>
      </c>
      <c r="AI12" s="25">
        <f>'LAO HANPP - Total Grazing'!AV52</f>
        <v>3494354.6847719997</v>
      </c>
      <c r="AJ12" s="25">
        <f>'LAO HANPP - Total Grazing'!AW52</f>
        <v>3538932.3247087505</v>
      </c>
      <c r="AK12" s="25">
        <f>'LAO HANPP - Total Grazing'!AX52</f>
        <v>3655301.43648325</v>
      </c>
      <c r="AL12" s="25">
        <f>'LAO HANPP - Total Grazing'!AY52</f>
        <v>3710489.2671307498</v>
      </c>
      <c r="AM12" s="25">
        <f>'LAO HANPP - Total Grazing'!AZ52</f>
        <v>3602624.7584075001</v>
      </c>
      <c r="AN12" s="25">
        <f>'LAO HANPP - Total Grazing'!BA52</f>
        <v>3672154.14</v>
      </c>
      <c r="AO12" s="25">
        <f>'LAO HANPP - Total Grazing'!BB52</f>
        <v>3704386.9145787498</v>
      </c>
      <c r="AP12" s="25">
        <f>'LAO HANPP - Total Grazing'!BC52</f>
        <v>3663187.1517324997</v>
      </c>
      <c r="AQ12" s="25">
        <f>'LAO HANPP - Total Grazing'!BD52</f>
        <v>3738357.8948464999</v>
      </c>
      <c r="AR12" s="25">
        <f>'LAO HANPP - Total Grazing'!BE52</f>
        <v>3890371.4017699999</v>
      </c>
      <c r="AS12" s="25">
        <f>'LAO HANPP - Total Grazing'!BF52</f>
        <v>3967245.1891372502</v>
      </c>
      <c r="AT12" s="25">
        <f>'LAO HANPP - Total Grazing'!BG52</f>
        <v>4122349.4334005006</v>
      </c>
      <c r="AU12" s="25">
        <f>'LAO HANPP - Total Grazing'!BH52</f>
        <v>4179181.69284125</v>
      </c>
      <c r="AV12" s="25" t="str">
        <f>'LAO HANPP - Total Grazing'!BI52</f>
        <v>NA</v>
      </c>
      <c r="AW12" s="25" t="str">
        <f>'LAO HANPP - Total Grazing'!BJ52</f>
        <v>NA</v>
      </c>
      <c r="AX12" s="25" t="str">
        <f>'LAO HANPP - Total Grazing'!BK52</f>
        <v>NA</v>
      </c>
      <c r="AY12" s="25" t="str">
        <f>'LAO HANPP - Total Grazing'!BL52</f>
        <v>NA</v>
      </c>
      <c r="AZ12" s="25" t="str">
        <f>'LAO HANPP - Total Grazing'!BM52</f>
        <v>NA</v>
      </c>
    </row>
    <row r="13" spans="1:52" s="52" customFormat="1" x14ac:dyDescent="0.35">
      <c r="A13" s="28"/>
    </row>
    <row r="14" spans="1:52" s="37" customFormat="1" x14ac:dyDescent="0.35">
      <c r="A14" s="28"/>
      <c r="B14" s="24" t="s">
        <v>238</v>
      </c>
      <c r="D14" s="52"/>
      <c r="E14" s="25">
        <f>E6+E8+E12+E10</f>
        <v>5002121.4276891295</v>
      </c>
      <c r="F14" s="25">
        <f t="shared" ref="F14:AZ14" si="2">F6+F8+F12+F10</f>
        <v>4971141.9467065213</v>
      </c>
      <c r="G14" s="25">
        <f t="shared" si="2"/>
        <v>4958550.5512358686</v>
      </c>
      <c r="H14" s="25">
        <f t="shared" si="2"/>
        <v>5001942.2033206513</v>
      </c>
      <c r="I14" s="25">
        <f t="shared" si="2"/>
        <v>4954857.9252239121</v>
      </c>
      <c r="J14" s="25">
        <f t="shared" si="2"/>
        <v>4942094.8462377163</v>
      </c>
      <c r="K14" s="25">
        <f t="shared" si="2"/>
        <v>5040524.5763784675</v>
      </c>
      <c r="L14" s="25">
        <f t="shared" si="2"/>
        <v>5232139.4848250542</v>
      </c>
      <c r="M14" s="25">
        <f t="shared" si="2"/>
        <v>5217885.7580392389</v>
      </c>
      <c r="N14" s="25">
        <f t="shared" si="2"/>
        <v>5465877.4004385648</v>
      </c>
      <c r="O14" s="25">
        <f t="shared" si="2"/>
        <v>5400156.9786292277</v>
      </c>
      <c r="P14" s="25">
        <f t="shared" si="2"/>
        <v>5513496.8475322826</v>
      </c>
      <c r="Q14" s="25">
        <f t="shared" si="2"/>
        <v>5639308.6174479127</v>
      </c>
      <c r="R14" s="25">
        <f t="shared" si="2"/>
        <v>5685426.6580315214</v>
      </c>
      <c r="S14" s="25">
        <f t="shared" si="2"/>
        <v>5919371.8265540982</v>
      </c>
      <c r="T14" s="25">
        <f t="shared" si="2"/>
        <v>6011066.5308126081</v>
      </c>
      <c r="U14" s="25">
        <f t="shared" si="2"/>
        <v>6336124.4252908695</v>
      </c>
      <c r="V14" s="25">
        <f t="shared" si="2"/>
        <v>6586236.4296280444</v>
      </c>
      <c r="W14" s="25">
        <f t="shared" si="2"/>
        <v>6548894.9400785426</v>
      </c>
      <c r="X14" s="25">
        <f t="shared" si="2"/>
        <v>6781866.1819186769</v>
      </c>
      <c r="Y14" s="25">
        <f t="shared" si="2"/>
        <v>7165386.303328841</v>
      </c>
      <c r="Z14" s="25">
        <f t="shared" si="2"/>
        <v>7079189.2222702457</v>
      </c>
      <c r="AA14" s="25">
        <f t="shared" si="2"/>
        <v>7466773.8499610946</v>
      </c>
      <c r="AB14" s="25">
        <f t="shared" si="2"/>
        <v>7568660.0724302027</v>
      </c>
      <c r="AC14" s="25">
        <f t="shared" si="2"/>
        <v>7998320.1731979977</v>
      </c>
      <c r="AD14" s="25">
        <f t="shared" si="2"/>
        <v>8010996.2257388318</v>
      </c>
      <c r="AE14" s="25">
        <f t="shared" si="2"/>
        <v>7991553.6732376209</v>
      </c>
      <c r="AF14" s="25">
        <f t="shared" si="2"/>
        <v>7490843.2655168418</v>
      </c>
      <c r="AG14" s="25">
        <f t="shared" si="2"/>
        <v>7269288.0861362321</v>
      </c>
      <c r="AH14" s="25">
        <f t="shared" si="2"/>
        <v>7367543.8871169128</v>
      </c>
      <c r="AI14" s="25">
        <f t="shared" si="2"/>
        <v>7518035.7243372174</v>
      </c>
      <c r="AJ14" s="25">
        <f t="shared" si="2"/>
        <v>7504547.7984044021</v>
      </c>
      <c r="AK14" s="25">
        <f t="shared" si="2"/>
        <v>7568518.2154397713</v>
      </c>
      <c r="AL14" s="25">
        <f t="shared" si="2"/>
        <v>7677725.0192177063</v>
      </c>
      <c r="AM14" s="25">
        <f t="shared" si="2"/>
        <v>7576507.999168369</v>
      </c>
      <c r="AN14" s="25">
        <f t="shared" si="2"/>
        <v>7715492.9984782618</v>
      </c>
      <c r="AO14" s="25">
        <f t="shared" si="2"/>
        <v>7756348.3508830974</v>
      </c>
      <c r="AP14" s="25">
        <f t="shared" si="2"/>
        <v>7758324.5982542392</v>
      </c>
      <c r="AQ14" s="25">
        <f t="shared" si="2"/>
        <v>7761271.4558247607</v>
      </c>
      <c r="AR14" s="25">
        <f t="shared" si="2"/>
        <v>8396939.2703026067</v>
      </c>
      <c r="AS14" s="25">
        <f t="shared" si="2"/>
        <v>9010184.2682894245</v>
      </c>
      <c r="AT14" s="25">
        <f t="shared" si="2"/>
        <v>9099119.5959004983</v>
      </c>
      <c r="AU14" s="25">
        <f t="shared" si="2"/>
        <v>9692569.7072325554</v>
      </c>
      <c r="AV14" s="25" t="e">
        <f t="shared" si="2"/>
        <v>#VALUE!</v>
      </c>
      <c r="AW14" s="25" t="e">
        <f t="shared" si="2"/>
        <v>#VALUE!</v>
      </c>
      <c r="AX14" s="25" t="e">
        <f t="shared" si="2"/>
        <v>#VALUE!</v>
      </c>
      <c r="AY14" s="25" t="e">
        <f t="shared" si="2"/>
        <v>#VALUE!</v>
      </c>
      <c r="AZ14" s="25" t="e">
        <f t="shared" si="2"/>
        <v>#VALUE!</v>
      </c>
    </row>
    <row r="15" spans="1:52" s="37" customFormat="1" x14ac:dyDescent="0.35">
      <c r="A15" s="28"/>
      <c r="D15" s="52"/>
    </row>
    <row r="16" spans="1:52" x14ac:dyDescent="0.35">
      <c r="A16" s="28" t="s">
        <v>44</v>
      </c>
      <c r="B16" s="24" t="s">
        <v>245</v>
      </c>
    </row>
    <row r="18" spans="1:52" x14ac:dyDescent="0.35">
      <c r="C18" s="209" t="s">
        <v>199</v>
      </c>
      <c r="E18" s="25">
        <f>'LAO HANPP - Harvest, Ann Crops'!B15</f>
        <v>5762253.7410256425</v>
      </c>
      <c r="F18" s="25">
        <f>'LAO HANPP - Harvest, Ann Crops'!C15</f>
        <v>6020265.1025641039</v>
      </c>
      <c r="G18" s="25">
        <f>'LAO HANPP - Harvest, Ann Crops'!D15</f>
        <v>5637902.9538461547</v>
      </c>
      <c r="H18" s="25">
        <f>'LAO HANPP - Harvest, Ann Crops'!E15</f>
        <v>5573673.7384615391</v>
      </c>
      <c r="I18" s="25">
        <f>'LAO HANPP - Harvest, Ann Crops'!F15</f>
        <v>5893593.4615384629</v>
      </c>
      <c r="J18" s="25">
        <f>'LAO HANPP - Harvest, Ann Crops'!G15</f>
        <v>6060805.3230769224</v>
      </c>
      <c r="K18" s="25">
        <f>'LAO HANPP - Harvest, Ann Crops'!H15</f>
        <v>6238913.1538461531</v>
      </c>
      <c r="L18" s="25">
        <f>'LAO HANPP - Harvest, Ann Crops'!I15</f>
        <v>6035688.474358974</v>
      </c>
      <c r="M18" s="25">
        <f>'LAO HANPP - Harvest, Ann Crops'!J15</f>
        <v>6455497.2000000002</v>
      </c>
      <c r="N18" s="25">
        <f>'LAO HANPP - Harvest, Ann Crops'!K15</f>
        <v>5286220.8</v>
      </c>
      <c r="O18" s="25">
        <f>'LAO HANPP - Harvest, Ann Crops'!L15</f>
        <v>5304752.9999999981</v>
      </c>
      <c r="P18" s="25">
        <f>'LAO HANPP - Harvest, Ann Crops'!M15</f>
        <v>5802351.4525641017</v>
      </c>
      <c r="Q18" s="25">
        <f>'LAO HANPP - Harvest, Ann Crops'!N15</f>
        <v>6167275.2076923084</v>
      </c>
      <c r="R18" s="25">
        <f>'LAO HANPP - Harvest, Ann Crops'!O15</f>
        <v>6235450.756410256</v>
      </c>
      <c r="S18" s="25">
        <f>'LAO HANPP - Harvest, Ann Crops'!P15</f>
        <v>6376948.8369230758</v>
      </c>
      <c r="T18" s="25">
        <f>'LAO HANPP - Harvest, Ann Crops'!Q15</f>
        <v>6295804.916666666</v>
      </c>
      <c r="U18" s="25">
        <f>'LAO HANPP - Harvest, Ann Crops'!R15</f>
        <v>6005735.4799999986</v>
      </c>
      <c r="V18" s="25">
        <f>'LAO HANPP - Harvest, Ann Crops'!S15</f>
        <v>6421483.0576923061</v>
      </c>
      <c r="W18" s="25">
        <f>'LAO HANPP - Harvest, Ann Crops'!T15</f>
        <v>6053370.9461538456</v>
      </c>
      <c r="X18" s="25">
        <f>'LAO HANPP - Harvest, Ann Crops'!U15</f>
        <v>6541225.9520512829</v>
      </c>
      <c r="Y18" s="25">
        <f>'LAO HANPP - Harvest, Ann Crops'!V15</f>
        <v>6792720.0115384609</v>
      </c>
      <c r="Z18" s="25">
        <f>'LAO HANPP - Harvest, Ann Crops'!W15</f>
        <v>5584291.71948718</v>
      </c>
      <c r="AA18" s="25">
        <f>'LAO HANPP - Harvest, Ann Crops'!X15</f>
        <v>6119101.1402564114</v>
      </c>
      <c r="AB18" s="25">
        <f>'LAO HANPP - Harvest, Ann Crops'!Y15</f>
        <v>6263450.7292307699</v>
      </c>
      <c r="AC18" s="25">
        <f>'LAO HANPP - Harvest, Ann Crops'!Z15</f>
        <v>6336089.3261538446</v>
      </c>
      <c r="AD18" s="25">
        <f>'LAO HANPP - Harvest, Ann Crops'!AA15</f>
        <v>6167330.2605128204</v>
      </c>
      <c r="AE18" s="25">
        <f>'LAO HANPP - Harvest, Ann Crops'!AB15</f>
        <v>7513527.254871794</v>
      </c>
      <c r="AF18" s="25">
        <f>'LAO HANPP - Harvest, Ann Crops'!AC15</f>
        <v>7546557.5887179505</v>
      </c>
      <c r="AG18" s="25">
        <f>'LAO HANPP - Harvest, Ann Crops'!AD15</f>
        <v>6828012.5764102573</v>
      </c>
      <c r="AH18" s="25">
        <f>'LAO HANPP - Harvest, Ann Crops'!AE15</f>
        <v>7419042.2974358965</v>
      </c>
      <c r="AI18" s="25">
        <f>'LAO HANPP - Harvest, Ann Crops'!AF15</f>
        <v>8331495.6461538449</v>
      </c>
      <c r="AJ18" s="25">
        <f>'LAO HANPP - Harvest, Ann Crops'!AG15</f>
        <v>8718008.3307692297</v>
      </c>
      <c r="AK18" s="25">
        <f>'LAO HANPP - Harvest, Ann Crops'!AH15</f>
        <v>8449102.6307692304</v>
      </c>
      <c r="AL18" s="25">
        <f>'LAO HANPP - Harvest, Ann Crops'!AI15</f>
        <v>8807790.9499999993</v>
      </c>
      <c r="AM18" s="25">
        <f>'LAO HANPP - Harvest, Ann Crops'!AJ15</f>
        <v>9156567.7435897458</v>
      </c>
      <c r="AN18" s="25">
        <f>'LAO HANPP - Harvest, Ann Crops'!AK15</f>
        <v>9080710.461538462</v>
      </c>
      <c r="AO18" s="25">
        <f>'LAO HANPP - Harvest, Ann Crops'!AL15</f>
        <v>11006097.24102564</v>
      </c>
      <c r="AP18" s="25">
        <f>'LAO HANPP - Harvest, Ann Crops'!AM15</f>
        <v>10101242.792307694</v>
      </c>
      <c r="AQ18" s="25">
        <f>'LAO HANPP - Harvest, Ann Crops'!AN15</f>
        <v>10243508.492307693</v>
      </c>
      <c r="AR18" s="25">
        <f>'LAO HANPP - Harvest, Ann Crops'!AO15</f>
        <v>11001374.461538462</v>
      </c>
      <c r="AS18" s="25" t="str">
        <f>'LAO HANPP - Harvest, Ann Crops'!AP15</f>
        <v>NA</v>
      </c>
      <c r="AT18" s="25" t="str">
        <f>'LAO HANPP - Harvest, Ann Crops'!AQ15</f>
        <v>NA</v>
      </c>
      <c r="AU18" s="25" t="str">
        <f>'LAO HANPP - Harvest, Ann Crops'!AR15</f>
        <v>NA</v>
      </c>
      <c r="AV18" s="25" t="str">
        <f>'LAO HANPP - Harvest, Ann Crops'!AS15</f>
        <v>NA</v>
      </c>
      <c r="AW18" s="25" t="str">
        <f>'LAO HANPP - Harvest, Ann Crops'!AT15</f>
        <v>NA</v>
      </c>
      <c r="AX18" s="25" t="str">
        <f>'LAO HANPP - Harvest, Ann Crops'!AU15</f>
        <v>NA</v>
      </c>
      <c r="AY18" s="25" t="str">
        <f>'LAO HANPP - Harvest, Ann Crops'!AV15</f>
        <v>NA</v>
      </c>
      <c r="AZ18" s="25" t="str">
        <f>'LAO HANPP - Harvest, Ann Crops'!AW15</f>
        <v>NA</v>
      </c>
    </row>
    <row r="19" spans="1:52" x14ac:dyDescent="0.35">
      <c r="C19" s="64"/>
    </row>
    <row r="20" spans="1:52" x14ac:dyDescent="0.35">
      <c r="C20" s="209" t="s">
        <v>210</v>
      </c>
      <c r="E20" s="68" t="str">
        <f>'LAO HANPP - Infrastucture'!E18</f>
        <v>NA</v>
      </c>
      <c r="F20" s="68" t="str">
        <f>'LAO HANPP - Infrastucture'!F18</f>
        <v>NA</v>
      </c>
      <c r="G20" s="68" t="str">
        <f>'LAO HANPP - Infrastucture'!G18</f>
        <v>NA</v>
      </c>
      <c r="H20" s="68" t="str">
        <f>'LAO HANPP - Infrastucture'!H18</f>
        <v>NA</v>
      </c>
      <c r="I20" s="68" t="str">
        <f>'LAO HANPP - Infrastucture'!I18</f>
        <v>NA</v>
      </c>
      <c r="J20" s="68" t="str">
        <f>'LAO HANPP - Infrastucture'!J18</f>
        <v>NA</v>
      </c>
      <c r="K20" s="68" t="str">
        <f>'LAO HANPP - Infrastucture'!K18</f>
        <v>NA</v>
      </c>
      <c r="L20" s="68" t="str">
        <f>'LAO HANPP - Infrastucture'!L18</f>
        <v>NA</v>
      </c>
      <c r="M20" s="68" t="str">
        <f>'LAO HANPP - Infrastucture'!M18</f>
        <v>NA</v>
      </c>
      <c r="N20" s="68" t="str">
        <f>'LAO HANPP - Infrastucture'!N18</f>
        <v>NA</v>
      </c>
      <c r="O20" s="68" t="str">
        <f>'LAO HANPP - Infrastucture'!O18</f>
        <v>NA</v>
      </c>
      <c r="P20" s="68" t="str">
        <f>'LAO HANPP - Infrastucture'!P18</f>
        <v>NA</v>
      </c>
      <c r="Q20" s="68" t="str">
        <f>'LAO HANPP - Infrastucture'!Q18</f>
        <v>NA</v>
      </c>
      <c r="R20" s="68" t="str">
        <f>'LAO HANPP - Infrastucture'!R18</f>
        <v>NA</v>
      </c>
      <c r="S20" s="68" t="str">
        <f>'LAO HANPP - Infrastucture'!S18</f>
        <v>NA</v>
      </c>
      <c r="T20" s="68" t="str">
        <f>'LAO HANPP - Infrastucture'!T18</f>
        <v>NA</v>
      </c>
      <c r="U20" s="68" t="str">
        <f>'LAO HANPP - Infrastucture'!U18</f>
        <v>NA</v>
      </c>
      <c r="V20" s="68" t="str">
        <f>'LAO HANPP - Infrastucture'!V18</f>
        <v>NA</v>
      </c>
      <c r="W20" s="68" t="str">
        <f>'LAO HANPP - Infrastucture'!W18</f>
        <v>NA</v>
      </c>
      <c r="X20" s="68" t="str">
        <f>'LAO HANPP - Infrastucture'!X18</f>
        <v>NA</v>
      </c>
      <c r="Y20" s="68" t="str">
        <f>'LAO HANPP - Infrastucture'!Y18</f>
        <v>NA</v>
      </c>
      <c r="Z20" s="92">
        <f>'LAO HANPP - Infrastucture'!Z18</f>
        <v>25044.530145178076</v>
      </c>
      <c r="AA20" s="92">
        <f>'LAO HANPP - Infrastucture'!AA18</f>
        <v>23390.45671427398</v>
      </c>
      <c r="AB20" s="92">
        <f>'LAO HANPP - Infrastucture'!AB18</f>
        <v>21478.357610958905</v>
      </c>
      <c r="AC20" s="92">
        <f>'LAO HANPP - Infrastucture'!AC18</f>
        <v>23896.47316602739</v>
      </c>
      <c r="AD20" s="92">
        <f>'LAO HANPP - Infrastucture'!AD18</f>
        <v>24321.427588356168</v>
      </c>
      <c r="AE20" s="92">
        <f>'LAO HANPP - Infrastucture'!AE18</f>
        <v>25418.348280082202</v>
      </c>
      <c r="AF20" s="92">
        <f>'LAO HANPP - Infrastucture'!AF18</f>
        <v>23932.293534246579</v>
      </c>
      <c r="AG20" s="92">
        <f>'LAO HANPP - Infrastucture'!AG18</f>
        <v>26782.973759794517</v>
      </c>
      <c r="AH20" s="92">
        <f>'LAO HANPP - Infrastucture'!AH18</f>
        <v>21742.211552465749</v>
      </c>
      <c r="AI20" s="92">
        <f>'LAO HANPP - Infrastucture'!AI18</f>
        <v>24764.884188493161</v>
      </c>
      <c r="AJ20" s="92">
        <f>'LAO HANPP - Infrastucture'!AJ18</f>
        <v>29076.725440671227</v>
      </c>
      <c r="AK20" s="92">
        <f>'LAO HANPP - Infrastucture'!AK18</f>
        <v>35157.232734534235</v>
      </c>
      <c r="AL20" s="92">
        <f>'LAO HANPP - Infrastucture'!AL18</f>
        <v>36824.583738534275</v>
      </c>
      <c r="AM20" s="92">
        <f>'LAO HANPP - Infrastucture'!AM18</f>
        <v>41733.264124945199</v>
      </c>
      <c r="AN20" s="92">
        <f>'LAO HANPP - Infrastucture'!AN18</f>
        <v>42400.770712301368</v>
      </c>
      <c r="AO20" s="92">
        <f>'LAO HANPP - Infrastucture'!AO18</f>
        <v>44228.453552534265</v>
      </c>
      <c r="AP20" s="92">
        <f>'LAO HANPP - Infrastucture'!AP18</f>
        <v>47021.164443013702</v>
      </c>
      <c r="AQ20" s="92">
        <f>'LAO HANPP - Infrastucture'!AQ18</f>
        <v>48908.290382794527</v>
      </c>
      <c r="AR20" s="92">
        <f>'LAO HANPP - Infrastucture'!AR18</f>
        <v>56044.370312383566</v>
      </c>
      <c r="AS20" s="68" t="str">
        <f>'LAO HANPP - Infrastucture'!AS18</f>
        <v>NA</v>
      </c>
      <c r="AT20" s="68" t="str">
        <f>'LAO HANPP - Infrastucture'!AT18</f>
        <v>NA</v>
      </c>
      <c r="AU20" s="68" t="str">
        <f>'LAO HANPP - Infrastucture'!AU18</f>
        <v>NA</v>
      </c>
      <c r="AV20" s="68" t="str">
        <f>'LAO HANPP - Infrastucture'!AV18</f>
        <v>NA</v>
      </c>
      <c r="AW20" s="68" t="str">
        <f>'LAO HANPP - Infrastucture'!AW18</f>
        <v>NA</v>
      </c>
      <c r="AX20" s="68" t="str">
        <f>'LAO HANPP - Infrastucture'!AX18</f>
        <v>NA</v>
      </c>
      <c r="AY20" s="68" t="str">
        <f>'LAO HANPP - Infrastucture'!AY18</f>
        <v>NA</v>
      </c>
      <c r="AZ20" s="68" t="str">
        <f>'LAO HANPP - Infrastucture'!AZ18</f>
        <v>NA</v>
      </c>
    </row>
    <row r="21" spans="1:52" x14ac:dyDescent="0.35">
      <c r="C21" s="64"/>
    </row>
    <row r="22" spans="1:52" x14ac:dyDescent="0.35">
      <c r="C22" s="209" t="s">
        <v>92</v>
      </c>
      <c r="E22" s="68" t="str">
        <f>'LAO HANPP - Burning'!E47</f>
        <v>NA</v>
      </c>
      <c r="F22" s="68" t="str">
        <f>'LAO HANPP - Burning'!F47</f>
        <v>NA</v>
      </c>
      <c r="G22" s="68" t="str">
        <f>'LAO HANPP - Burning'!G47</f>
        <v>NA</v>
      </c>
      <c r="H22" s="68" t="str">
        <f>'LAO HANPP - Burning'!H47</f>
        <v>NA</v>
      </c>
      <c r="I22" s="68" t="str">
        <f>'LAO HANPP - Burning'!I47</f>
        <v>NA</v>
      </c>
      <c r="J22" s="68" t="str">
        <f>'LAO HANPP - Burning'!J47</f>
        <v>NA</v>
      </c>
      <c r="K22" s="68" t="str">
        <f>'LAO HANPP - Burning'!K47</f>
        <v>NA</v>
      </c>
      <c r="L22" s="68" t="str">
        <f>'LAO HANPP - Burning'!L47</f>
        <v>NA</v>
      </c>
      <c r="M22" s="68" t="str">
        <f>'LAO HANPP - Burning'!M47</f>
        <v>NA</v>
      </c>
      <c r="N22" s="68" t="str">
        <f>'LAO HANPP - Burning'!N47</f>
        <v>NA</v>
      </c>
      <c r="O22" s="68" t="str">
        <f>'LAO HANPP - Burning'!O47</f>
        <v>NA</v>
      </c>
      <c r="P22" s="68" t="str">
        <f>'LAO HANPP - Burning'!P47</f>
        <v>NA</v>
      </c>
      <c r="Q22" s="68" t="str">
        <f>'LAO HANPP - Burning'!Q47</f>
        <v>NA</v>
      </c>
      <c r="R22" s="68" t="str">
        <f>'LAO HANPP - Burning'!R47</f>
        <v>NA</v>
      </c>
      <c r="S22" s="68" t="str">
        <f>'LAO HANPP - Burning'!S47</f>
        <v>NA</v>
      </c>
      <c r="T22" s="68" t="str">
        <f>'LAO HANPP - Burning'!T47</f>
        <v>NA</v>
      </c>
      <c r="U22" s="68" t="str">
        <f>'LAO HANPP - Burning'!U47</f>
        <v>NA</v>
      </c>
      <c r="V22" s="68" t="str">
        <f>'LAO HANPP - Burning'!V47</f>
        <v>NA</v>
      </c>
      <c r="W22" s="68" t="str">
        <f>'LAO HANPP - Burning'!W47</f>
        <v>NA</v>
      </c>
      <c r="X22" s="25">
        <f>'LAO HANPP - Burning'!X47</f>
        <v>6815028.9669900006</v>
      </c>
      <c r="Y22" s="25">
        <f>'LAO HANPP - Burning'!Y47</f>
        <v>6815028.9669900006</v>
      </c>
      <c r="Z22" s="25">
        <f>'LAO HANPP - Burning'!Z47</f>
        <v>6815028.9669900006</v>
      </c>
      <c r="AA22" s="25">
        <f>'LAO HANPP - Burning'!AA47</f>
        <v>6815028.9669900006</v>
      </c>
      <c r="AB22" s="25">
        <f>'LAO HANPP - Burning'!AB47</f>
        <v>6815028.9669900006</v>
      </c>
      <c r="AC22" s="25">
        <f>'LAO HANPP - Burning'!AC47</f>
        <v>6815028.9669900006</v>
      </c>
      <c r="AD22" s="25">
        <f>'LAO HANPP - Burning'!AD47</f>
        <v>4414129.3752600001</v>
      </c>
      <c r="AE22" s="25">
        <f>'LAO HANPP - Burning'!AE47</f>
        <v>3283252.5258999998</v>
      </c>
      <c r="AF22" s="25">
        <f>'LAO HANPP - Burning'!AF47</f>
        <v>7126899.4808599995</v>
      </c>
      <c r="AG22" s="25">
        <f>'LAO HANPP - Burning'!AG47</f>
        <v>5090543.3125299998</v>
      </c>
      <c r="AH22" s="25">
        <f>'LAO HANPP - Burning'!AH47</f>
        <v>3432588.5853799996</v>
      </c>
      <c r="AI22" s="25">
        <f>'LAO HANPP - Burning'!AI47</f>
        <v>1278343.949725</v>
      </c>
      <c r="AJ22" s="25">
        <f>'LAO HANPP - Burning'!AJ47</f>
        <v>4137725.3285249998</v>
      </c>
      <c r="AK22" s="25">
        <f>'LAO HANPP - Burning'!AK47</f>
        <v>5219536.0400099996</v>
      </c>
      <c r="AL22" s="25">
        <f>'LAO HANPP - Burning'!AL47</f>
        <v>18606129.195464998</v>
      </c>
      <c r="AM22" s="25">
        <f>'LAO HANPP - Burning'!AM47</f>
        <v>9755445.5506800003</v>
      </c>
      <c r="AN22" s="25">
        <f>'LAO HANPP - Burning'!AN47</f>
        <v>4766995.1346449992</v>
      </c>
      <c r="AO22" s="25">
        <f>'LAO HANPP - Burning'!AO47</f>
        <v>19839106.894059997</v>
      </c>
      <c r="AP22" s="25">
        <f>'LAO HANPP - Burning'!AP47</f>
        <v>3322446.070915</v>
      </c>
      <c r="AQ22" s="25">
        <f>'LAO HANPP - Burning'!AQ47</f>
        <v>5385269.5644800002</v>
      </c>
      <c r="AR22" s="25">
        <f>'LAO HANPP - Burning'!AR47</f>
        <v>15597805.842220001</v>
      </c>
      <c r="AS22" s="25">
        <f>'LAO HANPP - Burning'!AS47</f>
        <v>3014706.6097400002</v>
      </c>
      <c r="AT22" s="25">
        <f>'LAO HANPP - Burning'!AT47</f>
        <v>6278243.6308350004</v>
      </c>
      <c r="AU22" s="25">
        <f>'LAO HANPP - Burning'!AU47</f>
        <v>7856726.2569249999</v>
      </c>
      <c r="AV22" s="25">
        <f>'LAO HANPP - Burning'!AV47</f>
        <v>6717135.9113250002</v>
      </c>
      <c r="AW22" s="25">
        <f>'LAO HANPP - Burning'!AW47</f>
        <v>6440403.5227150004</v>
      </c>
      <c r="AX22" s="25">
        <f>'LAO HANPP - Burning'!AX47</f>
        <v>9963343.4916150011</v>
      </c>
      <c r="AY22" s="25">
        <f>'LAO HANPP - Burning'!AY47</f>
        <v>3575751.6456650002</v>
      </c>
      <c r="AZ22" s="25">
        <f>'LAO HANPP - Burning'!AZ47</f>
        <v>2785222.1683199997</v>
      </c>
    </row>
    <row r="23" spans="1:52" x14ac:dyDescent="0.35">
      <c r="C23" s="64"/>
    </row>
    <row r="24" spans="1:52" x14ac:dyDescent="0.35">
      <c r="B24" s="24" t="s">
        <v>239</v>
      </c>
      <c r="C24" s="64"/>
      <c r="E24" s="68" t="s">
        <v>246</v>
      </c>
      <c r="F24" s="68" t="s">
        <v>246</v>
      </c>
      <c r="G24" s="68" t="s">
        <v>246</v>
      </c>
      <c r="H24" s="68" t="s">
        <v>246</v>
      </c>
      <c r="I24" s="68" t="s">
        <v>246</v>
      </c>
      <c r="J24" s="68" t="s">
        <v>246</v>
      </c>
      <c r="K24" s="68" t="s">
        <v>246</v>
      </c>
      <c r="L24" s="68" t="s">
        <v>246</v>
      </c>
      <c r="M24" s="68" t="s">
        <v>246</v>
      </c>
      <c r="N24" s="68" t="s">
        <v>246</v>
      </c>
      <c r="O24" s="68" t="s">
        <v>246</v>
      </c>
      <c r="P24" s="68" t="s">
        <v>246</v>
      </c>
      <c r="Q24" s="68" t="s">
        <v>246</v>
      </c>
      <c r="R24" s="68" t="s">
        <v>246</v>
      </c>
      <c r="S24" s="68" t="s">
        <v>246</v>
      </c>
      <c r="T24" s="68" t="s">
        <v>246</v>
      </c>
      <c r="U24" s="68" t="s">
        <v>246</v>
      </c>
      <c r="V24" s="68" t="s">
        <v>246</v>
      </c>
      <c r="W24" s="68" t="s">
        <v>246</v>
      </c>
      <c r="X24" s="68" t="s">
        <v>246</v>
      </c>
      <c r="Y24" s="68" t="s">
        <v>246</v>
      </c>
      <c r="Z24" s="25">
        <f>SUM(Z18:Z22)</f>
        <v>12424365.216622358</v>
      </c>
      <c r="AA24" s="25">
        <f>SUM(AA18:AA22)</f>
        <v>12957520.563960686</v>
      </c>
      <c r="AB24" s="25">
        <f t="shared" ref="AB24:AR24" si="3">SUM(AB18:AB22)</f>
        <v>13099958.05383173</v>
      </c>
      <c r="AC24" s="25">
        <f t="shared" si="3"/>
        <v>13175014.766309872</v>
      </c>
      <c r="AD24" s="25">
        <f t="shared" si="3"/>
        <v>10605781.063361175</v>
      </c>
      <c r="AE24" s="25">
        <f t="shared" si="3"/>
        <v>10822198.129051875</v>
      </c>
      <c r="AF24" s="25">
        <f t="shared" si="3"/>
        <v>14697389.363112196</v>
      </c>
      <c r="AG24" s="25">
        <f t="shared" si="3"/>
        <v>11945338.862700053</v>
      </c>
      <c r="AH24" s="25">
        <f t="shared" si="3"/>
        <v>10873373.094368361</v>
      </c>
      <c r="AI24" s="25">
        <f t="shared" si="3"/>
        <v>9634604.4800673369</v>
      </c>
      <c r="AJ24" s="25">
        <f t="shared" si="3"/>
        <v>12884810.384734901</v>
      </c>
      <c r="AK24" s="25">
        <f t="shared" si="3"/>
        <v>13703795.903513765</v>
      </c>
      <c r="AL24" s="25">
        <f t="shared" si="3"/>
        <v>27450744.72920353</v>
      </c>
      <c r="AM24" s="25">
        <f t="shared" si="3"/>
        <v>18953746.558394693</v>
      </c>
      <c r="AN24" s="25">
        <f t="shared" si="3"/>
        <v>13890106.366895761</v>
      </c>
      <c r="AO24" s="25">
        <f t="shared" si="3"/>
        <v>30889432.588638172</v>
      </c>
      <c r="AP24" s="25">
        <f t="shared" si="3"/>
        <v>13470710.027665708</v>
      </c>
      <c r="AQ24" s="25">
        <f t="shared" si="3"/>
        <v>15677686.347170487</v>
      </c>
      <c r="AR24" s="25">
        <f t="shared" si="3"/>
        <v>26655224.674070846</v>
      </c>
      <c r="AS24" s="68" t="s">
        <v>246</v>
      </c>
      <c r="AT24" s="68" t="s">
        <v>246</v>
      </c>
      <c r="AU24" s="68" t="s">
        <v>246</v>
      </c>
      <c r="AV24" s="68" t="s">
        <v>246</v>
      </c>
      <c r="AW24" s="68" t="s">
        <v>246</v>
      </c>
      <c r="AX24" s="68" t="s">
        <v>246</v>
      </c>
      <c r="AY24" s="68" t="s">
        <v>246</v>
      </c>
      <c r="AZ24" s="68" t="s">
        <v>246</v>
      </c>
    </row>
    <row r="25" spans="1:52" x14ac:dyDescent="0.35">
      <c r="C25" s="64"/>
      <c r="Z25" s="52"/>
    </row>
    <row r="26" spans="1:52" s="119" customFormat="1" ht="15.5" x14ac:dyDescent="0.35">
      <c r="A26" s="170" t="s">
        <v>45</v>
      </c>
      <c r="B26" s="119" t="s">
        <v>93</v>
      </c>
      <c r="C26" s="246"/>
      <c r="E26" s="171" t="s">
        <v>246</v>
      </c>
      <c r="F26" s="171" t="s">
        <v>246</v>
      </c>
      <c r="G26" s="171" t="s">
        <v>246</v>
      </c>
      <c r="H26" s="171" t="s">
        <v>246</v>
      </c>
      <c r="I26" s="171" t="s">
        <v>246</v>
      </c>
      <c r="J26" s="171" t="s">
        <v>246</v>
      </c>
      <c r="K26" s="171" t="s">
        <v>246</v>
      </c>
      <c r="L26" s="171" t="s">
        <v>246</v>
      </c>
      <c r="M26" s="171" t="s">
        <v>246</v>
      </c>
      <c r="N26" s="171" t="s">
        <v>246</v>
      </c>
      <c r="O26" s="171" t="s">
        <v>246</v>
      </c>
      <c r="P26" s="171" t="s">
        <v>246</v>
      </c>
      <c r="Q26" s="171" t="s">
        <v>246</v>
      </c>
      <c r="R26" s="171" t="s">
        <v>246</v>
      </c>
      <c r="S26" s="171" t="s">
        <v>246</v>
      </c>
      <c r="T26" s="171" t="s">
        <v>246</v>
      </c>
      <c r="U26" s="171" t="s">
        <v>246</v>
      </c>
      <c r="V26" s="171" t="s">
        <v>246</v>
      </c>
      <c r="W26" s="171" t="s">
        <v>246</v>
      </c>
      <c r="X26" s="171" t="s">
        <v>246</v>
      </c>
      <c r="Y26" s="171" t="s">
        <v>246</v>
      </c>
      <c r="Z26" s="86">
        <f>Z14+Z24</f>
        <v>19503554.438892603</v>
      </c>
      <c r="AA26" s="86">
        <f t="shared" ref="AA26:AQ26" si="4">AA14+AA24</f>
        <v>20424294.413921781</v>
      </c>
      <c r="AB26" s="86">
        <f t="shared" si="4"/>
        <v>20668618.126261935</v>
      </c>
      <c r="AC26" s="86">
        <f t="shared" si="4"/>
        <v>21173334.939507872</v>
      </c>
      <c r="AD26" s="86">
        <f t="shared" si="4"/>
        <v>18616777.289100006</v>
      </c>
      <c r="AE26" s="86">
        <f t="shared" si="4"/>
        <v>18813751.802289497</v>
      </c>
      <c r="AF26" s="86">
        <f t="shared" si="4"/>
        <v>22188232.628629036</v>
      </c>
      <c r="AG26" s="86">
        <f t="shared" si="4"/>
        <v>19214626.948836286</v>
      </c>
      <c r="AH26" s="86">
        <f t="shared" si="4"/>
        <v>18240916.981485274</v>
      </c>
      <c r="AI26" s="86">
        <f t="shared" si="4"/>
        <v>17152640.204404555</v>
      </c>
      <c r="AJ26" s="86">
        <f t="shared" si="4"/>
        <v>20389358.183139302</v>
      </c>
      <c r="AK26" s="86">
        <f t="shared" si="4"/>
        <v>21272314.118953537</v>
      </c>
      <c r="AL26" s="86">
        <f t="shared" si="4"/>
        <v>35128469.748421237</v>
      </c>
      <c r="AM26" s="86">
        <f t="shared" si="4"/>
        <v>26530254.557563063</v>
      </c>
      <c r="AN26" s="86">
        <f t="shared" si="4"/>
        <v>21605599.365374021</v>
      </c>
      <c r="AO26" s="86">
        <f t="shared" si="4"/>
        <v>38645780.939521268</v>
      </c>
      <c r="AP26" s="86">
        <f t="shared" si="4"/>
        <v>21229034.625919946</v>
      </c>
      <c r="AQ26" s="86">
        <f t="shared" si="4"/>
        <v>23438957.80299525</v>
      </c>
      <c r="AR26" s="86">
        <f>AR14+AR24</f>
        <v>35052163.944373451</v>
      </c>
      <c r="AS26" s="171" t="s">
        <v>246</v>
      </c>
      <c r="AT26" s="171" t="s">
        <v>246</v>
      </c>
      <c r="AU26" s="171" t="s">
        <v>246</v>
      </c>
      <c r="AV26" s="171" t="s">
        <v>246</v>
      </c>
      <c r="AW26" s="171" t="s">
        <v>246</v>
      </c>
      <c r="AX26" s="171" t="s">
        <v>246</v>
      </c>
      <c r="AY26" s="171" t="s">
        <v>246</v>
      </c>
      <c r="AZ26" s="171" t="s">
        <v>246</v>
      </c>
    </row>
    <row r="27" spans="1:52" s="37" customFormat="1" x14ac:dyDescent="0.35">
      <c r="A27" s="28" t="s">
        <v>126</v>
      </c>
      <c r="B27" s="52"/>
      <c r="C27" s="279">
        <f>AVERAGE(Z26:AR26)</f>
        <v>23120456.897873152</v>
      </c>
      <c r="D27" s="52"/>
    </row>
    <row r="28" spans="1:52" s="37" customFormat="1" x14ac:dyDescent="0.35">
      <c r="A28" s="278" t="s">
        <v>438</v>
      </c>
      <c r="B28" s="52"/>
      <c r="C28" s="280">
        <f>STDEVA(Z26:AR26)</f>
        <v>6238780.444496193</v>
      </c>
      <c r="D28" s="52"/>
      <c r="Z28" s="18">
        <f>(Z26-$C27)/$C28</f>
        <v>-0.57974511062836875</v>
      </c>
      <c r="AA28" s="18">
        <f t="shared" ref="AA28:AR28" si="5">(AA26-$C27)/$C28</f>
        <v>-0.43216178353093132</v>
      </c>
      <c r="AB28" s="18">
        <f t="shared" si="5"/>
        <v>-0.39299968854877909</v>
      </c>
      <c r="AC28" s="18">
        <f t="shared" si="5"/>
        <v>-0.31209977265396749</v>
      </c>
      <c r="AD28" s="18">
        <f t="shared" si="5"/>
        <v>-0.72188461332154419</v>
      </c>
      <c r="AE28" s="18">
        <f t="shared" si="5"/>
        <v>-0.69031201432693456</v>
      </c>
      <c r="AF28" s="18">
        <f t="shared" si="5"/>
        <v>-0.14942411862987057</v>
      </c>
      <c r="AG28" s="18">
        <f t="shared" si="5"/>
        <v>-0.62605664420881513</v>
      </c>
      <c r="AH28" s="18">
        <f t="shared" si="5"/>
        <v>-0.78213041151216878</v>
      </c>
      <c r="AI28" s="18">
        <f t="shared" si="5"/>
        <v>-0.95656783349915153</v>
      </c>
      <c r="AJ28" s="18">
        <f t="shared" si="5"/>
        <v>-0.43776163290747083</v>
      </c>
      <c r="AK28" s="18">
        <f t="shared" si="5"/>
        <v>-0.29623462395603822</v>
      </c>
      <c r="AL28" s="18">
        <f t="shared" si="5"/>
        <v>1.9247372074363456</v>
      </c>
      <c r="AM28" s="18">
        <f t="shared" si="5"/>
        <v>0.54654875099796296</v>
      </c>
      <c r="AN28" s="18">
        <f t="shared" si="5"/>
        <v>-0.24281308598309903</v>
      </c>
      <c r="AO28" s="18">
        <f t="shared" si="5"/>
        <v>2.4885190590966291</v>
      </c>
      <c r="AP28" s="18">
        <f t="shared" si="5"/>
        <v>-0.30317179595922561</v>
      </c>
      <c r="AQ28" s="18">
        <f t="shared" si="5"/>
        <v>5.1051789361024363E-2</v>
      </c>
      <c r="AR28" s="18">
        <f t="shared" si="5"/>
        <v>1.9125063227744077</v>
      </c>
    </row>
    <row r="29" spans="1:52" s="55" customFormat="1" x14ac:dyDescent="0.35">
      <c r="A29" s="31" t="s">
        <v>46</v>
      </c>
      <c r="B29" s="55" t="s">
        <v>233</v>
      </c>
      <c r="C29" s="151"/>
      <c r="E29" s="58">
        <f>'LAO NPPo LPJmL'!B100</f>
        <v>182124820.64109585</v>
      </c>
      <c r="F29" s="58">
        <f>'LAO NPPo LPJmL'!C100</f>
        <v>167640201.52328771</v>
      </c>
      <c r="G29" s="58">
        <f>'LAO NPPo LPJmL'!D100</f>
        <v>152014870.79452056</v>
      </c>
      <c r="H29" s="58">
        <f>'LAO NPPo LPJmL'!E100</f>
        <v>168231637.58904105</v>
      </c>
      <c r="I29" s="58">
        <f>'LAO NPPo LPJmL'!F100</f>
        <v>169716870.36712331</v>
      </c>
      <c r="J29" s="58">
        <f>'LAO NPPo LPJmL'!G100</f>
        <v>171642083.82465759</v>
      </c>
      <c r="K29" s="58">
        <f>'LAO NPPo LPJmL'!H100</f>
        <v>158110014.24657536</v>
      </c>
      <c r="L29" s="58">
        <f>'LAO NPPo LPJmL'!I100</f>
        <v>173195212.90410957</v>
      </c>
      <c r="M29" s="58">
        <f>'LAO NPPo LPJmL'!J100</f>
        <v>138125582.8876712</v>
      </c>
      <c r="N29" s="58">
        <f>'LAO NPPo LPJmL'!K100</f>
        <v>143755917.27123293</v>
      </c>
      <c r="O29" s="58">
        <f>'LAO NPPo LPJmL'!L100</f>
        <v>155803130.30684927</v>
      </c>
      <c r="P29" s="58">
        <f>'LAO NPPo LPJmL'!M100</f>
        <v>167177396.93698621</v>
      </c>
      <c r="Q29" s="58">
        <f>'LAO NPPo LPJmL'!N100</f>
        <v>162640678.3178083</v>
      </c>
      <c r="R29" s="58">
        <f>'LAO NPPo LPJmL'!O100</f>
        <v>172428659.709589</v>
      </c>
      <c r="S29" s="58">
        <f>'LAO NPPo LPJmL'!P100</f>
        <v>167349519.98904109</v>
      </c>
      <c r="T29" s="58">
        <f>'LAO NPPo LPJmL'!Q100</f>
        <v>161556177.57260281</v>
      </c>
      <c r="U29" s="58">
        <f>'LAO NPPo LPJmL'!R100</f>
        <v>163771538.24657536</v>
      </c>
      <c r="V29" s="58">
        <f>'LAO NPPo LPJmL'!S100</f>
        <v>161826324.23013699</v>
      </c>
      <c r="W29" s="58">
        <f>'LAO NPPo LPJmL'!T100</f>
        <v>174392502.13150686</v>
      </c>
      <c r="X29" s="58">
        <f>'LAO NPPo LPJmL'!U100</f>
        <v>180453133.07945207</v>
      </c>
      <c r="Y29" s="58">
        <f>'LAO NPPo LPJmL'!V100</f>
        <v>145964132.630137</v>
      </c>
      <c r="Z29" s="58">
        <f>'LAO NPPo LPJmL'!W100</f>
        <v>157907830.28493154</v>
      </c>
      <c r="AA29" s="58">
        <f>'LAO NPPo LPJmL'!X100</f>
        <v>154848626.87123284</v>
      </c>
      <c r="AB29" s="58">
        <f>'LAO NPPo LPJmL'!Y100</f>
        <v>159870335.33150688</v>
      </c>
      <c r="AC29" s="58">
        <f>'LAO NPPo LPJmL'!Z100</f>
        <v>158563586.83287668</v>
      </c>
      <c r="AD29" s="58">
        <f>'LAO NPPo LPJmL'!AA100</f>
        <v>188550887.03013703</v>
      </c>
      <c r="AE29" s="58">
        <f>'LAO NPPo LPJmL'!AB100</f>
        <v>183340570.70684934</v>
      </c>
      <c r="AF29" s="58">
        <f>'LAO NPPo LPJmL'!AC100</f>
        <v>165142597.74246579</v>
      </c>
      <c r="AG29" s="58">
        <f>'LAO NPPo LPJmL'!AD100</f>
        <v>171310111.22191781</v>
      </c>
      <c r="AH29" s="58">
        <f>'LAO NPPo LPJmL'!AE100</f>
        <v>175407702.80547953</v>
      </c>
      <c r="AI29" s="58">
        <f>'LAO NPPo LPJmL'!AF100</f>
        <v>175407702.80547953</v>
      </c>
      <c r="AJ29" s="58">
        <f>'LAO NPPo LPJmL'!AG100</f>
        <v>164756864.5479452</v>
      </c>
      <c r="AK29" s="58">
        <f>'LAO NPPo LPJmL'!AH100</f>
        <v>164756864.5479452</v>
      </c>
      <c r="AL29" s="58">
        <f>'LAO NPPo LPJmL'!AI100</f>
        <v>166905305.86849314</v>
      </c>
      <c r="AM29" s="58">
        <f>'LAO NPPo LPJmL'!AJ100</f>
        <v>159045939.86301368</v>
      </c>
      <c r="AN29" s="58">
        <f>'LAO NPPo LPJmL'!AK100</f>
        <v>187450132.27397263</v>
      </c>
      <c r="AO29" s="58">
        <f>'LAO NPPo LPJmL'!AL100</f>
        <v>178826100.57534254</v>
      </c>
      <c r="AP29" s="58">
        <f>'LAO NPPo LPJmL'!AM100</f>
        <v>195506133.55616444</v>
      </c>
      <c r="AQ29" s="58">
        <f>'LAO NPPo LPJmL'!AN100</f>
        <v>162097713.41369861</v>
      </c>
      <c r="AR29" s="58">
        <f>'LAO NPPo LPJmL'!AO100</f>
        <v>170913495.64931506</v>
      </c>
      <c r="AS29" s="149" t="str">
        <f>'LAO NPPo LPJmL'!AP100</f>
        <v>NA</v>
      </c>
      <c r="AT29" s="149" t="e">
        <f>'LAO NPPo LPJmL'!#REF!</f>
        <v>#REF!</v>
      </c>
      <c r="AU29" s="149" t="e">
        <f>'LAO NPPo LPJmL'!#REF!</f>
        <v>#REF!</v>
      </c>
      <c r="AV29" s="149" t="e">
        <f>'LAO NPPo LPJmL'!#REF!</f>
        <v>#REF!</v>
      </c>
      <c r="AW29" s="149" t="e">
        <f>'LAO NPPo LPJmL'!#REF!</f>
        <v>#REF!</v>
      </c>
      <c r="AX29" s="149" t="e">
        <f>'LAO NPPo LPJmL'!#REF!</f>
        <v>#REF!</v>
      </c>
      <c r="AY29" s="149" t="e">
        <f>'LAO NPPo LPJmL'!#REF!</f>
        <v>#REF!</v>
      </c>
      <c r="AZ29" s="149" t="e">
        <f>'LAO NPPo LPJmL'!#REF!</f>
        <v>#REF!</v>
      </c>
    </row>
    <row r="30" spans="1:52" x14ac:dyDescent="0.35">
      <c r="B30" t="s">
        <v>130</v>
      </c>
      <c r="C30" s="64"/>
    </row>
    <row r="31" spans="1:52" s="52" customFormat="1" x14ac:dyDescent="0.35">
      <c r="A31" s="28" t="s">
        <v>126</v>
      </c>
      <c r="C31" s="279">
        <f>AVERAGE(Z29:AR29)</f>
        <v>170558342.20677724</v>
      </c>
    </row>
    <row r="32" spans="1:52" x14ac:dyDescent="0.35">
      <c r="A32" s="278" t="s">
        <v>438</v>
      </c>
      <c r="C32" s="280">
        <f>STDEVA(Z29:AR29)</f>
        <v>11761440.686094342</v>
      </c>
      <c r="Z32" s="18">
        <f>(Z29-$C31)/$C32</f>
        <v>-1.0755920349793984</v>
      </c>
      <c r="AA32" s="18">
        <f t="shared" ref="AA32:AR32" si="6">(AA29-$C31)/$C32</f>
        <v>-1.3356965149786579</v>
      </c>
      <c r="AB32" s="18">
        <f t="shared" si="6"/>
        <v>-0.90873279562655063</v>
      </c>
      <c r="AC32" s="18">
        <f t="shared" si="6"/>
        <v>-1.0198372541284055</v>
      </c>
      <c r="AD32" s="18">
        <f t="shared" si="6"/>
        <v>1.5297908907224722</v>
      </c>
      <c r="AE32" s="18">
        <f t="shared" si="6"/>
        <v>1.0867910523227513</v>
      </c>
      <c r="AF32" s="18">
        <f t="shared" si="6"/>
        <v>-0.46046607799625555</v>
      </c>
      <c r="AG32" s="18">
        <f t="shared" si="6"/>
        <v>6.3918106225658786E-2</v>
      </c>
      <c r="AH32" s="18">
        <f t="shared" si="6"/>
        <v>0.41231008412393944</v>
      </c>
      <c r="AI32" s="18">
        <f t="shared" si="6"/>
        <v>0.41231008412393944</v>
      </c>
      <c r="AJ32" s="18">
        <f t="shared" si="6"/>
        <v>-0.49326250190516058</v>
      </c>
      <c r="AK32" s="18">
        <f t="shared" si="6"/>
        <v>-0.49326250190516058</v>
      </c>
      <c r="AL32" s="18">
        <f t="shared" si="6"/>
        <v>-0.31059429161625779</v>
      </c>
      <c r="AM32" s="18">
        <f t="shared" si="6"/>
        <v>-0.97882586419661821</v>
      </c>
      <c r="AN32" s="18">
        <f t="shared" si="6"/>
        <v>1.4362007612865575</v>
      </c>
      <c r="AO32" s="18">
        <f t="shared" si="6"/>
        <v>0.70295456051913241</v>
      </c>
      <c r="AP32" s="18">
        <f t="shared" si="6"/>
        <v>2.1211509725065567</v>
      </c>
      <c r="AQ32" s="18">
        <f t="shared" si="6"/>
        <v>-0.71935309788040758</v>
      </c>
      <c r="AR32" s="18">
        <f t="shared" si="6"/>
        <v>3.0196423381849431E-2</v>
      </c>
    </row>
    <row r="33" spans="1:136" s="108" customFormat="1" x14ac:dyDescent="0.35">
      <c r="A33" s="113" t="s">
        <v>47</v>
      </c>
      <c r="B33" s="108" t="s">
        <v>94</v>
      </c>
      <c r="C33" s="267"/>
      <c r="E33" s="113" t="s">
        <v>246</v>
      </c>
      <c r="F33" s="113" t="s">
        <v>246</v>
      </c>
      <c r="G33" s="113" t="s">
        <v>246</v>
      </c>
      <c r="H33" s="113" t="s">
        <v>246</v>
      </c>
      <c r="I33" s="113" t="s">
        <v>246</v>
      </c>
      <c r="J33" s="113" t="s">
        <v>246</v>
      </c>
      <c r="K33" s="113" t="s">
        <v>246</v>
      </c>
      <c r="L33" s="113" t="s">
        <v>246</v>
      </c>
      <c r="M33" s="113" t="s">
        <v>246</v>
      </c>
      <c r="N33" s="113" t="s">
        <v>246</v>
      </c>
      <c r="O33" s="113" t="s">
        <v>246</v>
      </c>
      <c r="P33" s="113" t="s">
        <v>246</v>
      </c>
      <c r="Q33" s="113" t="s">
        <v>246</v>
      </c>
      <c r="R33" s="113" t="s">
        <v>246</v>
      </c>
      <c r="S33" s="113" t="s">
        <v>246</v>
      </c>
      <c r="T33" s="113" t="s">
        <v>246</v>
      </c>
      <c r="U33" s="113" t="s">
        <v>246</v>
      </c>
      <c r="V33" s="113" t="s">
        <v>246</v>
      </c>
      <c r="W33" s="113" t="s">
        <v>246</v>
      </c>
      <c r="X33" s="113" t="s">
        <v>246</v>
      </c>
      <c r="Y33" s="113" t="s">
        <v>246</v>
      </c>
      <c r="Z33" s="108">
        <f t="shared" ref="Z33:AR33" si="7">Z26/Z29</f>
        <v>0.12351226917436622</v>
      </c>
      <c r="AA33" s="108">
        <f t="shared" si="7"/>
        <v>0.131898453519423</v>
      </c>
      <c r="AB33" s="108">
        <f t="shared" si="7"/>
        <v>0.12928363528733158</v>
      </c>
      <c r="AC33" s="108">
        <f t="shared" si="7"/>
        <v>0.1335321391400171</v>
      </c>
      <c r="AD33" s="108">
        <f t="shared" si="7"/>
        <v>9.8736089669651847E-2</v>
      </c>
      <c r="AE33" s="108">
        <f t="shared" si="7"/>
        <v>0.10261641343078159</v>
      </c>
      <c r="AF33" s="108">
        <f t="shared" si="7"/>
        <v>0.13435802107964187</v>
      </c>
      <c r="AG33" s="108">
        <f t="shared" si="7"/>
        <v>0.11216283038860068</v>
      </c>
      <c r="AH33" s="108">
        <f t="shared" si="7"/>
        <v>0.10399153908146073</v>
      </c>
      <c r="AI33" s="108">
        <f t="shared" si="7"/>
        <v>9.7787268917295958E-2</v>
      </c>
      <c r="AJ33" s="108">
        <f t="shared" si="7"/>
        <v>0.12375422559225677</v>
      </c>
      <c r="AK33" s="108">
        <f t="shared" si="7"/>
        <v>0.12911337064661832</v>
      </c>
      <c r="AL33" s="108">
        <f t="shared" si="7"/>
        <v>0.21046946090557131</v>
      </c>
      <c r="AM33" s="108">
        <f t="shared" si="7"/>
        <v>0.1668087508578564</v>
      </c>
      <c r="AN33" s="108">
        <f t="shared" si="7"/>
        <v>0.11526051810833504</v>
      </c>
      <c r="AO33" s="108">
        <f t="shared" si="7"/>
        <v>0.21610816774053143</v>
      </c>
      <c r="AP33" s="108">
        <f t="shared" si="7"/>
        <v>0.10858500569661836</v>
      </c>
      <c r="AQ33" s="108">
        <f t="shared" si="7"/>
        <v>0.14459770782315343</v>
      </c>
      <c r="AR33" s="108">
        <f t="shared" si="7"/>
        <v>0.20508716301897206</v>
      </c>
      <c r="AS33" s="113" t="s">
        <v>246</v>
      </c>
      <c r="AT33" s="113" t="s">
        <v>246</v>
      </c>
      <c r="AU33" s="113" t="s">
        <v>246</v>
      </c>
      <c r="AV33" s="113" t="s">
        <v>246</v>
      </c>
      <c r="AW33" s="113" t="s">
        <v>246</v>
      </c>
      <c r="AX33" s="113" t="s">
        <v>246</v>
      </c>
      <c r="AY33" s="113" t="s">
        <v>246</v>
      </c>
      <c r="AZ33" s="113" t="s">
        <v>246</v>
      </c>
    </row>
    <row r="34" spans="1:136" x14ac:dyDescent="0.35">
      <c r="B34" t="s">
        <v>130</v>
      </c>
      <c r="C34" s="64"/>
    </row>
    <row r="35" spans="1:136" s="52" customFormat="1" x14ac:dyDescent="0.35">
      <c r="A35" s="28" t="s">
        <v>126</v>
      </c>
      <c r="C35" s="279">
        <f>AVERAGE(Z33:AR33)</f>
        <v>0.1361927910567623</v>
      </c>
    </row>
    <row r="36" spans="1:136" ht="15" thickBot="1" x14ac:dyDescent="0.4">
      <c r="A36" s="278" t="s">
        <v>438</v>
      </c>
      <c r="B36" s="52"/>
      <c r="C36" s="280">
        <f>STDEVA(Z33:AR33)</f>
        <v>3.7208296137232276E-2</v>
      </c>
      <c r="Z36" s="18">
        <f>(Z33-$C35)/$C36</f>
        <v>-0.34079824122092434</v>
      </c>
      <c r="AA36" s="18">
        <f t="shared" ref="AA36:AR36" si="8">(AA33-$C35)/$C36</f>
        <v>-0.11541344224688074</v>
      </c>
      <c r="AB36" s="18">
        <f t="shared" si="8"/>
        <v>-0.18568858256632464</v>
      </c>
      <c r="AC36" s="18">
        <f t="shared" si="8"/>
        <v>-7.1506953904369383E-2</v>
      </c>
      <c r="AD36" s="18">
        <f t="shared" si="8"/>
        <v>-1.0066760716202108</v>
      </c>
      <c r="AE36" s="18">
        <f t="shared" si="8"/>
        <v>-0.90238955049550595</v>
      </c>
      <c r="AF36" s="18">
        <f t="shared" si="8"/>
        <v>-4.9310776563199675E-2</v>
      </c>
      <c r="AG36" s="18">
        <f t="shared" si="8"/>
        <v>-0.64582265684872797</v>
      </c>
      <c r="AH36" s="18">
        <f t="shared" si="8"/>
        <v>-0.8654320492541866</v>
      </c>
      <c r="AI36" s="18">
        <f t="shared" si="8"/>
        <v>-1.0321763188999151</v>
      </c>
      <c r="AJ36" s="18">
        <f t="shared" si="8"/>
        <v>-0.33429548664710146</v>
      </c>
      <c r="AK36" s="18">
        <f t="shared" si="8"/>
        <v>-0.19026456852615711</v>
      </c>
      <c r="AL36" s="18">
        <f t="shared" si="8"/>
        <v>1.9962394831211976</v>
      </c>
      <c r="AM36" s="18">
        <f t="shared" si="8"/>
        <v>0.822826169953491</v>
      </c>
      <c r="AN36" s="18">
        <f t="shared" si="8"/>
        <v>-0.56257004812110956</v>
      </c>
      <c r="AO36" s="18">
        <f t="shared" si="8"/>
        <v>2.1477838272686252</v>
      </c>
      <c r="AP36" s="18">
        <f t="shared" si="8"/>
        <v>-0.74197929564741238</v>
      </c>
      <c r="AQ36" s="18">
        <f t="shared" si="8"/>
        <v>0.22588824641128341</v>
      </c>
      <c r="AR36" s="18">
        <f t="shared" si="8"/>
        <v>1.8515863158074308</v>
      </c>
    </row>
    <row r="37" spans="1:136" s="52" customFormat="1" ht="15" thickTop="1" x14ac:dyDescent="0.35">
      <c r="A37" s="28"/>
      <c r="C37" s="64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</row>
    <row r="38" spans="1:136" x14ac:dyDescent="0.35">
      <c r="B38" s="55" t="s">
        <v>334</v>
      </c>
      <c r="C38" s="64"/>
    </row>
    <row r="39" spans="1:136" s="52" customFormat="1" x14ac:dyDescent="0.35">
      <c r="A39" s="28"/>
      <c r="B39" s="55" t="s">
        <v>268</v>
      </c>
      <c r="C39" s="64"/>
    </row>
    <row r="40" spans="1:136" s="52" customFormat="1" x14ac:dyDescent="0.35">
      <c r="A40" s="28"/>
      <c r="C40" s="209" t="s">
        <v>269</v>
      </c>
      <c r="E40" s="25">
        <f>'LAO FAO Land Use Data'!R9</f>
        <v>670</v>
      </c>
      <c r="F40" s="25">
        <f>'LAO FAO Land Use Data'!S9</f>
        <v>700</v>
      </c>
      <c r="G40" s="25">
        <f>'LAO FAO Land Use Data'!T9</f>
        <v>720</v>
      </c>
      <c r="H40" s="25">
        <f>'LAO FAO Land Use Data'!U9</f>
        <v>740</v>
      </c>
      <c r="I40" s="25">
        <f>'LAO FAO Land Use Data'!V9</f>
        <v>750</v>
      </c>
      <c r="J40" s="25">
        <f>'LAO FAO Land Use Data'!W9</f>
        <v>760</v>
      </c>
      <c r="K40" s="25">
        <f>'LAO FAO Land Use Data'!X9</f>
        <v>770</v>
      </c>
      <c r="L40" s="25">
        <f>'LAO FAO Land Use Data'!Y9</f>
        <v>775</v>
      </c>
      <c r="M40" s="25">
        <f>'LAO FAO Land Use Data'!Z9</f>
        <v>780</v>
      </c>
      <c r="N40" s="25">
        <f>'LAO FAO Land Use Data'!AA9</f>
        <v>780</v>
      </c>
      <c r="O40" s="25">
        <f>'LAO FAO Land Use Data'!AB9</f>
        <v>780</v>
      </c>
      <c r="P40" s="25">
        <f>'LAO FAO Land Use Data'!AC9</f>
        <v>785</v>
      </c>
      <c r="Q40" s="25">
        <f>'LAO FAO Land Use Data'!AD9</f>
        <v>785</v>
      </c>
      <c r="R40" s="25">
        <f>'LAO FAO Land Use Data'!AE9</f>
        <v>790</v>
      </c>
      <c r="S40" s="25">
        <f>'LAO FAO Land Use Data'!AF9</f>
        <v>792</v>
      </c>
      <c r="T40" s="25">
        <f>'LAO FAO Land Use Data'!AG9</f>
        <v>793</v>
      </c>
      <c r="U40" s="25">
        <f>'LAO FAO Land Use Data'!AH9</f>
        <v>793</v>
      </c>
      <c r="V40" s="25">
        <f>'LAO FAO Land Use Data'!AI9</f>
        <v>795</v>
      </c>
      <c r="W40" s="25">
        <f>'LAO FAO Land Use Data'!AJ9</f>
        <v>795</v>
      </c>
      <c r="X40" s="25">
        <f>'LAO FAO Land Use Data'!AK9</f>
        <v>799</v>
      </c>
      <c r="Y40" s="25">
        <f>'LAO FAO Land Use Data'!AL9</f>
        <v>799</v>
      </c>
      <c r="Z40" s="25">
        <f>'LAO FAO Land Use Data'!AM9</f>
        <v>799</v>
      </c>
      <c r="AA40" s="25">
        <f>'LAO FAO Land Use Data'!AN9</f>
        <v>799</v>
      </c>
      <c r="AB40" s="25">
        <f>'LAO FAO Land Use Data'!AO9</f>
        <v>822</v>
      </c>
      <c r="AC40" s="25">
        <f>'LAO FAO Land Use Data'!AP9</f>
        <v>828</v>
      </c>
      <c r="AD40" s="25">
        <f>'LAO FAO Land Use Data'!AQ9</f>
        <v>824</v>
      </c>
      <c r="AE40" s="25">
        <f>'LAO FAO Land Use Data'!AR9</f>
        <v>854</v>
      </c>
      <c r="AF40" s="25">
        <f>'LAO FAO Land Use Data'!AS9</f>
        <v>862</v>
      </c>
      <c r="AG40" s="25">
        <f>'LAO FAO Land Use Data'!AT9</f>
        <v>877</v>
      </c>
      <c r="AH40" s="25">
        <f>'LAO FAO Land Use Data'!AU9</f>
        <v>920</v>
      </c>
      <c r="AI40" s="25">
        <f>'LAO FAO Land Use Data'!AV9</f>
        <v>970</v>
      </c>
      <c r="AJ40" s="25">
        <f>'LAO FAO Land Use Data'!AW9</f>
        <v>1015</v>
      </c>
      <c r="AK40" s="25">
        <f>'LAO FAO Land Use Data'!AX9</f>
        <v>1060</v>
      </c>
      <c r="AL40" s="25">
        <f>'LAO FAO Land Use Data'!AY9</f>
        <v>1105</v>
      </c>
      <c r="AM40" s="25">
        <f>'LAO FAO Land Use Data'!AZ9</f>
        <v>1150</v>
      </c>
      <c r="AN40" s="25">
        <f>'LAO FAO Land Use Data'!BA9</f>
        <v>1200</v>
      </c>
      <c r="AO40" s="25">
        <f>'LAO FAO Land Use Data'!BB9</f>
        <v>1240</v>
      </c>
      <c r="AP40" s="25">
        <f>'LAO FAO Land Use Data'!BC9</f>
        <v>1290</v>
      </c>
      <c r="AQ40" s="25">
        <f>'LAO FAO Land Use Data'!BD9</f>
        <v>1360</v>
      </c>
      <c r="AR40" s="25">
        <f>'LAO FAO Land Use Data'!BE9</f>
        <v>1400</v>
      </c>
      <c r="AS40" s="25">
        <f>'LAO FAO Land Use Data'!BF9</f>
        <v>1428</v>
      </c>
      <c r="AT40" s="25">
        <f>'LAO FAO Land Use Data'!BG9</f>
        <v>1450</v>
      </c>
      <c r="AU40" s="25">
        <f>'LAO FAO Land Use Data'!BH9</f>
        <v>1489</v>
      </c>
      <c r="AV40" s="25">
        <f>'LAO FAO Land Use Data'!BI9</f>
        <v>1596</v>
      </c>
      <c r="AW40" s="25">
        <f>'LAO FAO Land Use Data'!BJ9</f>
        <v>1650</v>
      </c>
      <c r="AX40" s="25">
        <f>'LAO FAO Land Use Data'!BK9</f>
        <v>1650</v>
      </c>
      <c r="AY40" s="25">
        <f>'LAO FAO Land Use Data'!BL9</f>
        <v>1600</v>
      </c>
      <c r="AZ40" s="25">
        <f>'LAO FAO Land Use Data'!BM9</f>
        <v>1550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</row>
    <row r="41" spans="1:136" s="262" customFormat="1" x14ac:dyDescent="0.35">
      <c r="A41" s="107"/>
      <c r="C41" s="263"/>
    </row>
    <row r="42" spans="1:136" s="52" customFormat="1" x14ac:dyDescent="0.35">
      <c r="A42" s="28"/>
      <c r="C42" s="209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</row>
    <row r="43" spans="1:136" x14ac:dyDescent="0.35">
      <c r="C43" s="209" t="s">
        <v>91</v>
      </c>
      <c r="E43" s="25">
        <f>'LAO FAO Land Use Data'!R7</f>
        <v>682</v>
      </c>
      <c r="F43" s="25">
        <f>'LAO FAO Land Use Data'!S7</f>
        <v>712</v>
      </c>
      <c r="G43" s="25">
        <f>'LAO FAO Land Use Data'!T7</f>
        <v>732</v>
      </c>
      <c r="H43" s="25">
        <f>'LAO FAO Land Use Data'!U7</f>
        <v>755</v>
      </c>
      <c r="I43" s="25">
        <f>'LAO FAO Land Use Data'!V7</f>
        <v>768</v>
      </c>
      <c r="J43" s="25">
        <f>'LAO FAO Land Use Data'!W7</f>
        <v>780</v>
      </c>
      <c r="K43" s="25">
        <f>'LAO FAO Land Use Data'!X7</f>
        <v>790</v>
      </c>
      <c r="L43" s="25">
        <f>'LAO FAO Land Use Data'!Y7</f>
        <v>798</v>
      </c>
      <c r="M43" s="25">
        <f>'LAO FAO Land Use Data'!Z7</f>
        <v>805</v>
      </c>
      <c r="N43" s="25">
        <f>'LAO FAO Land Use Data'!AA7</f>
        <v>806</v>
      </c>
      <c r="O43" s="25">
        <f>'LAO FAO Land Use Data'!AB7</f>
        <v>809</v>
      </c>
      <c r="P43" s="25">
        <f>'LAO FAO Land Use Data'!AC7</f>
        <v>817</v>
      </c>
      <c r="Q43" s="25">
        <f>'LAO FAO Land Use Data'!AD7</f>
        <v>820</v>
      </c>
      <c r="R43" s="25">
        <f>'LAO FAO Land Use Data'!AE7</f>
        <v>830</v>
      </c>
      <c r="S43" s="25">
        <f>'LAO FAO Land Use Data'!AF7</f>
        <v>835</v>
      </c>
      <c r="T43" s="25">
        <f>'LAO FAO Land Use Data'!AG7</f>
        <v>838</v>
      </c>
      <c r="U43" s="25">
        <f>'LAO FAO Land Use Data'!AH7</f>
        <v>840</v>
      </c>
      <c r="V43" s="25">
        <f>'LAO FAO Land Use Data'!AI7</f>
        <v>850</v>
      </c>
      <c r="W43" s="25">
        <f>'LAO FAO Land Use Data'!AJ7</f>
        <v>852</v>
      </c>
      <c r="X43" s="25">
        <f>'LAO FAO Land Use Data'!AK7</f>
        <v>860</v>
      </c>
      <c r="Y43" s="25">
        <f>'LAO FAO Land Use Data'!AL7</f>
        <v>862</v>
      </c>
      <c r="Z43" s="25">
        <f>'LAO FAO Land Use Data'!AM7</f>
        <v>864</v>
      </c>
      <c r="AA43" s="25">
        <f>'LAO FAO Land Use Data'!AN7</f>
        <v>865</v>
      </c>
      <c r="AB43" s="25">
        <f>'LAO FAO Land Use Data'!AO7</f>
        <v>890</v>
      </c>
      <c r="AC43" s="25">
        <f>'LAO FAO Land Use Data'!AP7</f>
        <v>900</v>
      </c>
      <c r="AD43" s="25">
        <f>'LAO FAO Land Use Data'!AQ7</f>
        <v>900</v>
      </c>
      <c r="AE43" s="25">
        <f>'LAO FAO Land Use Data'!AR7</f>
        <v>930</v>
      </c>
      <c r="AF43" s="25">
        <f>'LAO FAO Land Use Data'!AS7</f>
        <v>940</v>
      </c>
      <c r="AG43" s="25">
        <f>'LAO FAO Land Use Data'!AT7</f>
        <v>958</v>
      </c>
      <c r="AH43" s="25">
        <f>'LAO FAO Land Use Data'!AU7</f>
        <v>1001</v>
      </c>
      <c r="AI43" s="25">
        <f>'LAO FAO Land Use Data'!AV7</f>
        <v>1051</v>
      </c>
      <c r="AJ43" s="25">
        <f>'LAO FAO Land Use Data'!AW7</f>
        <v>1096</v>
      </c>
      <c r="AK43" s="25">
        <f>'LAO FAO Land Use Data'!AX7</f>
        <v>1141</v>
      </c>
      <c r="AL43" s="25">
        <f>'LAO FAO Land Use Data'!AY7</f>
        <v>1186</v>
      </c>
      <c r="AM43" s="25">
        <f>'LAO FAO Land Use Data'!AZ7</f>
        <v>1235</v>
      </c>
      <c r="AN43" s="25">
        <f>'LAO FAO Land Use Data'!BA7</f>
        <v>1290</v>
      </c>
      <c r="AO43" s="25">
        <f>'LAO FAO Land Use Data'!BB7</f>
        <v>1338</v>
      </c>
      <c r="AP43" s="25">
        <f>'LAO FAO Land Use Data'!BC7</f>
        <v>1389</v>
      </c>
      <c r="AQ43" s="25">
        <f>'LAO FAO Land Use Data'!BD7</f>
        <v>1468</v>
      </c>
      <c r="AR43" s="25">
        <f>'LAO FAO Land Use Data'!BE7</f>
        <v>1530</v>
      </c>
      <c r="AS43" s="25">
        <f>'LAO FAO Land Use Data'!BF7</f>
        <v>1596.5</v>
      </c>
      <c r="AT43" s="25">
        <f>'LAO FAO Land Use Data'!BG7</f>
        <v>1619</v>
      </c>
      <c r="AU43" s="25">
        <f>'LAO FAO Land Use Data'!BH7</f>
        <v>1658</v>
      </c>
      <c r="AV43" s="25">
        <f>'LAO FAO Land Use Data'!BI7</f>
        <v>1765</v>
      </c>
      <c r="AW43" s="25">
        <f>'LAO FAO Land Use Data'!BJ7</f>
        <v>1819</v>
      </c>
      <c r="AX43" s="25">
        <f>'LAO FAO Land Use Data'!BK7</f>
        <v>1819</v>
      </c>
      <c r="AY43" s="25">
        <f>'LAO FAO Land Use Data'!BL7</f>
        <v>1769</v>
      </c>
      <c r="AZ43" s="25">
        <f>'LAO FAO Land Use Data'!BM7</f>
        <v>1719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</row>
    <row r="44" spans="1:136" s="262" customFormat="1" x14ac:dyDescent="0.35">
      <c r="A44" s="107"/>
      <c r="C44" s="263"/>
    </row>
    <row r="45" spans="1:136" x14ac:dyDescent="0.35">
      <c r="C45" s="209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</row>
    <row r="46" spans="1:136" x14ac:dyDescent="0.35">
      <c r="C46" s="209" t="s">
        <v>270</v>
      </c>
      <c r="E46" s="25">
        <f>'LAO FAO Land Use Data'!R5</f>
        <v>1482</v>
      </c>
      <c r="F46" s="25">
        <f>'LAO FAO Land Use Data'!S9</f>
        <v>700</v>
      </c>
      <c r="G46" s="25">
        <f>'LAO FAO Land Use Data'!T9</f>
        <v>720</v>
      </c>
      <c r="H46" s="25">
        <f>'LAO FAO Land Use Data'!U9</f>
        <v>740</v>
      </c>
      <c r="I46" s="25">
        <f>'LAO FAO Land Use Data'!V9</f>
        <v>750</v>
      </c>
      <c r="J46" s="25">
        <f>'LAO FAO Land Use Data'!W9</f>
        <v>760</v>
      </c>
      <c r="K46" s="25">
        <f>'LAO FAO Land Use Data'!X9</f>
        <v>770</v>
      </c>
      <c r="L46" s="25">
        <f>'LAO FAO Land Use Data'!Y9</f>
        <v>775</v>
      </c>
      <c r="M46" s="25">
        <f>'LAO FAO Land Use Data'!Z9</f>
        <v>780</v>
      </c>
      <c r="N46" s="25">
        <f>'LAO FAO Land Use Data'!AA9</f>
        <v>780</v>
      </c>
      <c r="O46" s="25">
        <f>'LAO FAO Land Use Data'!AB9</f>
        <v>780</v>
      </c>
      <c r="P46" s="25">
        <f>'LAO FAO Land Use Data'!AC9</f>
        <v>785</v>
      </c>
      <c r="Q46" s="25">
        <f>'LAO FAO Land Use Data'!AD9</f>
        <v>785</v>
      </c>
      <c r="R46" s="25">
        <f>'LAO FAO Land Use Data'!AE9</f>
        <v>790</v>
      </c>
      <c r="S46" s="25">
        <f>'LAO FAO Land Use Data'!AF9</f>
        <v>792</v>
      </c>
      <c r="T46" s="25">
        <f>'LAO FAO Land Use Data'!AG5</f>
        <v>1638</v>
      </c>
      <c r="U46" s="25">
        <f>'LAO FAO Land Use Data'!AH5</f>
        <v>1640</v>
      </c>
      <c r="V46" s="25">
        <f>'LAO FAO Land Use Data'!AI5</f>
        <v>1650</v>
      </c>
      <c r="W46" s="25">
        <f>'LAO FAO Land Use Data'!AJ5</f>
        <v>1652</v>
      </c>
      <c r="X46" s="25">
        <f>'LAO FAO Land Use Data'!AK5</f>
        <v>1660</v>
      </c>
      <c r="Y46" s="25">
        <f>'LAO FAO Land Use Data'!AL5</f>
        <v>1662</v>
      </c>
      <c r="Z46" s="25">
        <f>'LAO FAO Land Use Data'!AM5</f>
        <v>1664</v>
      </c>
      <c r="AA46" s="25">
        <f>'LAO FAO Land Use Data'!AN5</f>
        <v>1665</v>
      </c>
      <c r="AB46" s="25">
        <f>'LAO FAO Land Use Data'!AO5</f>
        <v>1690</v>
      </c>
      <c r="AC46" s="25">
        <f>'LAO FAO Land Use Data'!AP5</f>
        <v>1700</v>
      </c>
      <c r="AD46" s="25">
        <f>'LAO FAO Land Use Data'!AQ5</f>
        <v>1700</v>
      </c>
      <c r="AE46" s="25">
        <f>'LAO FAO Land Use Data'!AR5</f>
        <v>1756</v>
      </c>
      <c r="AF46" s="25">
        <f>'LAO FAO Land Use Data'!AS5</f>
        <v>1765</v>
      </c>
      <c r="AG46" s="25">
        <f>'LAO FAO Land Use Data'!AT5</f>
        <v>1773</v>
      </c>
      <c r="AH46" s="25">
        <f>'LAO FAO Land Use Data'!AU5</f>
        <v>1806</v>
      </c>
      <c r="AI46" s="25">
        <f>'LAO FAO Land Use Data'!AV5</f>
        <v>1841</v>
      </c>
      <c r="AJ46" s="25">
        <f>'LAO FAO Land Use Data'!AW5</f>
        <v>1876</v>
      </c>
      <c r="AK46" s="25">
        <f>'LAO FAO Land Use Data'!AX5</f>
        <v>1911</v>
      </c>
      <c r="AL46" s="25">
        <f>'LAO FAO Land Use Data'!AY5</f>
        <v>1946</v>
      </c>
      <c r="AM46" s="25">
        <f>'LAO FAO Land Use Data'!AZ5</f>
        <v>1985</v>
      </c>
      <c r="AN46" s="25">
        <f>'LAO FAO Land Use Data'!BA5</f>
        <v>2025</v>
      </c>
      <c r="AO46" s="25">
        <f>'LAO FAO Land Use Data'!BB5</f>
        <v>2063</v>
      </c>
      <c r="AP46" s="25">
        <f>'LAO FAO Land Use Data'!BC5</f>
        <v>2104</v>
      </c>
      <c r="AQ46" s="25">
        <f>'LAO FAO Land Use Data'!BD5</f>
        <v>2168</v>
      </c>
      <c r="AR46" s="25">
        <f>'LAO FAO Land Use Data'!BE5</f>
        <v>2220</v>
      </c>
      <c r="AS46" s="25">
        <f>'LAO FAO Land Use Data'!BF5</f>
        <v>2276.5</v>
      </c>
      <c r="AT46" s="25">
        <f>'LAO FAO Land Use Data'!BG5</f>
        <v>2299</v>
      </c>
      <c r="AU46" s="25">
        <f>'LAO FAO Land Use Data'!BH5</f>
        <v>2335</v>
      </c>
      <c r="AV46" s="25">
        <f>'LAO FAO Land Use Data'!BI5</f>
        <v>2440</v>
      </c>
      <c r="AW46" s="25">
        <f>'LAO FAO Land Use Data'!BJ5</f>
        <v>2494</v>
      </c>
      <c r="AX46" s="25">
        <f>'LAO FAO Land Use Data'!BK5</f>
        <v>2494</v>
      </c>
      <c r="AY46" s="25">
        <f>'LAO FAO Land Use Data'!BL5</f>
        <v>2444</v>
      </c>
      <c r="AZ46" s="25">
        <f>'LAO FAO Land Use Data'!BM5</f>
        <v>2394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</row>
    <row r="47" spans="1:136" s="262" customFormat="1" x14ac:dyDescent="0.35">
      <c r="A47" s="107"/>
    </row>
    <row r="48" spans="1:136" x14ac:dyDescent="0.35"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</row>
    <row r="49" spans="1:136" x14ac:dyDescent="0.35">
      <c r="B49" t="s">
        <v>267</v>
      </c>
      <c r="E49" s="25">
        <f>'LAO FAO Land Use Data'!R21</f>
        <v>19</v>
      </c>
      <c r="F49" s="25">
        <f>'LAO FAO Land Use Data'!S21</f>
        <v>25</v>
      </c>
      <c r="G49" s="25">
        <f>'LAO FAO Land Use Data'!T21</f>
        <v>30</v>
      </c>
      <c r="H49" s="25">
        <f>'LAO FAO Land Use Data'!U21</f>
        <v>35</v>
      </c>
      <c r="I49" s="25">
        <f>'LAO FAO Land Use Data'!V21</f>
        <v>40</v>
      </c>
      <c r="J49" s="25">
        <f>'LAO FAO Land Use Data'!W21</f>
        <v>50</v>
      </c>
      <c r="K49" s="25">
        <f>'LAO FAO Land Use Data'!X21</f>
        <v>66</v>
      </c>
      <c r="L49" s="25">
        <f>'LAO FAO Land Use Data'!Y21</f>
        <v>78</v>
      </c>
      <c r="M49" s="25">
        <f>'LAO FAO Land Use Data'!Z21</f>
        <v>90</v>
      </c>
      <c r="N49" s="25">
        <f>'LAO FAO Land Use Data'!AA21</f>
        <v>115</v>
      </c>
      <c r="O49" s="25">
        <f>'LAO FAO Land Use Data'!AB21</f>
        <v>116</v>
      </c>
      <c r="P49" s="25">
        <f>'LAO FAO Land Use Data'!AC21</f>
        <v>118</v>
      </c>
      <c r="Q49" s="25">
        <f>'LAO FAO Land Use Data'!AD21</f>
        <v>118</v>
      </c>
      <c r="R49" s="25">
        <f>'LAO FAO Land Use Data'!AE21</f>
        <v>118</v>
      </c>
      <c r="S49" s="25">
        <f>'LAO FAO Land Use Data'!AF21</f>
        <v>119</v>
      </c>
      <c r="T49" s="25">
        <f>'LAO FAO Land Use Data'!AG21</f>
        <v>120</v>
      </c>
      <c r="U49" s="25">
        <f>'LAO FAO Land Use Data'!AH21</f>
        <v>120</v>
      </c>
      <c r="V49" s="25">
        <f>'LAO FAO Land Use Data'!AI21</f>
        <v>125</v>
      </c>
      <c r="W49" s="25">
        <f>'LAO FAO Land Use Data'!AJ21</f>
        <v>130</v>
      </c>
      <c r="X49" s="25">
        <f>'LAO FAO Land Use Data'!AK21</f>
        <v>135</v>
      </c>
      <c r="Y49" s="25">
        <f>'LAO FAO Land Use Data'!AL21</f>
        <v>140</v>
      </c>
      <c r="Z49" s="25">
        <f>'LAO FAO Land Use Data'!AM21</f>
        <v>145</v>
      </c>
      <c r="AA49" s="25">
        <f>'LAO FAO Land Use Data'!AN21</f>
        <v>150</v>
      </c>
      <c r="AB49" s="25">
        <f>'LAO FAO Land Use Data'!AO21</f>
        <v>155</v>
      </c>
      <c r="AC49" s="25">
        <f>'LAO FAO Land Use Data'!AP21</f>
        <v>155</v>
      </c>
      <c r="AD49" s="25">
        <f>'LAO FAO Land Use Data'!AQ21</f>
        <v>156</v>
      </c>
      <c r="AE49" s="25">
        <f>'LAO FAO Land Use Data'!AR21</f>
        <v>164</v>
      </c>
      <c r="AF49" s="25">
        <f>'LAO FAO Land Use Data'!AS21</f>
        <v>190</v>
      </c>
      <c r="AG49" s="25">
        <f>'LAO FAO Land Use Data'!AT21</f>
        <v>250</v>
      </c>
      <c r="AH49" s="25">
        <f>'LAO FAO Land Use Data'!AU21</f>
        <v>296</v>
      </c>
      <c r="AI49" s="25">
        <f>'LAO FAO Land Use Data'!AV21</f>
        <v>300</v>
      </c>
      <c r="AJ49" s="25">
        <f>'LAO FAO Land Use Data'!AW21</f>
        <v>307</v>
      </c>
      <c r="AK49" s="25">
        <f>'LAO FAO Land Use Data'!AX21</f>
        <v>300</v>
      </c>
      <c r="AL49" s="25">
        <f>'LAO FAO Land Use Data'!AY21</f>
        <v>300</v>
      </c>
      <c r="AM49" s="25">
        <f>'LAO FAO Land Use Data'!AZ21</f>
        <v>300</v>
      </c>
      <c r="AN49" s="25">
        <f>'LAO FAO Land Use Data'!BA21</f>
        <v>300</v>
      </c>
      <c r="AO49" s="25">
        <f>'LAO FAO Land Use Data'!BB21</f>
        <v>303.3</v>
      </c>
      <c r="AP49" s="25">
        <f>'LAO FAO Land Use Data'!BC21</f>
        <v>316</v>
      </c>
      <c r="AQ49" s="25">
        <f>'LAO FAO Land Use Data'!BD21</f>
        <v>328</v>
      </c>
      <c r="AR49" s="25">
        <f>'LAO FAO Land Use Data'!BE21</f>
        <v>340</v>
      </c>
      <c r="AS49" s="25">
        <f>'LAO FAO Land Use Data'!BF21</f>
        <v>352</v>
      </c>
      <c r="AT49" s="25">
        <f>'LAO FAO Land Use Data'!BG21</f>
        <v>364.9</v>
      </c>
      <c r="AU49" s="25">
        <f>'LAO FAO Land Use Data'!BH21</f>
        <v>380</v>
      </c>
      <c r="AV49" s="25">
        <f>'LAO FAO Land Use Data'!BI21</f>
        <v>395</v>
      </c>
      <c r="AW49" s="25">
        <f>'LAO FAO Land Use Data'!BJ21</f>
        <v>410</v>
      </c>
      <c r="AX49" s="25">
        <f>'LAO FAO Land Use Data'!BK21</f>
        <v>425</v>
      </c>
      <c r="AY49" s="25">
        <f>'LAO FAO Land Use Data'!BL21</f>
        <v>439</v>
      </c>
      <c r="AZ49" s="25">
        <f>'LAO FAO Land Use Data'!BM21</f>
        <v>439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</row>
    <row r="50" spans="1:136" s="52" customFormat="1" x14ac:dyDescent="0.35">
      <c r="A50" s="28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</row>
    <row r="51" spans="1:136" x14ac:dyDescent="0.35"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</row>
    <row r="52" spans="1:136" s="52" customFormat="1" x14ac:dyDescent="0.35">
      <c r="B52" s="52" t="s">
        <v>266</v>
      </c>
    </row>
    <row r="53" spans="1:136" x14ac:dyDescent="0.35"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</row>
    <row r="54" spans="1:136" x14ac:dyDescent="0.35"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</row>
    <row r="55" spans="1:136" s="52" customFormat="1" x14ac:dyDescent="0.35">
      <c r="A55" s="52">
        <v>19</v>
      </c>
      <c r="C55" s="52" t="s">
        <v>274</v>
      </c>
      <c r="D55" s="52" t="s">
        <v>273</v>
      </c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</row>
    <row r="56" spans="1:136" s="52" customFormat="1" x14ac:dyDescent="0.35"/>
    <row r="57" spans="1:136" s="54" customFormat="1" x14ac:dyDescent="0.35">
      <c r="B57" s="54" t="s">
        <v>271</v>
      </c>
      <c r="C57" s="54" t="s">
        <v>272</v>
      </c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</row>
    <row r="58" spans="1:136" x14ac:dyDescent="0.35"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</row>
    <row r="59" spans="1:136" x14ac:dyDescent="0.35"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</row>
    <row r="60" spans="1:136" x14ac:dyDescent="0.35"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</row>
    <row r="61" spans="1:136" x14ac:dyDescent="0.3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</row>
    <row r="62" spans="1:136" x14ac:dyDescent="0.3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</row>
    <row r="63" spans="1:136" x14ac:dyDescent="0.35"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</row>
  </sheetData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7666-5148-4859-A989-993546C02CAF}">
  <sheetPr>
    <tabColor theme="9" tint="0.79998168889431442"/>
  </sheetPr>
  <dimension ref="A1:BK43"/>
  <sheetViews>
    <sheetView zoomScale="85" zoomScaleNormal="85" workbookViewId="0">
      <selection activeCell="I30" sqref="I30"/>
    </sheetView>
  </sheetViews>
  <sheetFormatPr defaultRowHeight="14.5" x14ac:dyDescent="0.35"/>
  <cols>
    <col min="1" max="1" width="28.90625" style="52" bestFit="1" customWidth="1"/>
    <col min="2" max="2" width="30.1796875" style="52" bestFit="1" customWidth="1"/>
    <col min="3" max="3" width="10" style="52" bestFit="1" customWidth="1"/>
    <col min="4" max="4" width="6.6328125" style="18" bestFit="1" customWidth="1"/>
    <col min="5" max="63" width="9.6328125" style="52" customWidth="1"/>
    <col min="64" max="259" width="8.7265625" style="52"/>
    <col min="260" max="260" width="35.7265625" style="52" bestFit="1" customWidth="1"/>
    <col min="261" max="515" width="8.7265625" style="52"/>
    <col min="516" max="516" width="35.7265625" style="52" bestFit="1" customWidth="1"/>
    <col min="517" max="771" width="8.7265625" style="52"/>
    <col min="772" max="772" width="35.7265625" style="52" bestFit="1" customWidth="1"/>
    <col min="773" max="1027" width="8.7265625" style="52"/>
    <col min="1028" max="1028" width="35.7265625" style="52" bestFit="1" customWidth="1"/>
    <col min="1029" max="1283" width="8.7265625" style="52"/>
    <col min="1284" max="1284" width="35.7265625" style="52" bestFit="1" customWidth="1"/>
    <col min="1285" max="1539" width="8.7265625" style="52"/>
    <col min="1540" max="1540" width="35.7265625" style="52" bestFit="1" customWidth="1"/>
    <col min="1541" max="1795" width="8.7265625" style="52"/>
    <col min="1796" max="1796" width="35.7265625" style="52" bestFit="1" customWidth="1"/>
    <col min="1797" max="2051" width="8.7265625" style="52"/>
    <col min="2052" max="2052" width="35.7265625" style="52" bestFit="1" customWidth="1"/>
    <col min="2053" max="2307" width="8.7265625" style="52"/>
    <col min="2308" max="2308" width="35.7265625" style="52" bestFit="1" customWidth="1"/>
    <col min="2309" max="2563" width="8.7265625" style="52"/>
    <col min="2564" max="2564" width="35.7265625" style="52" bestFit="1" customWidth="1"/>
    <col min="2565" max="2819" width="8.7265625" style="52"/>
    <col min="2820" max="2820" width="35.7265625" style="52" bestFit="1" customWidth="1"/>
    <col min="2821" max="3075" width="8.7265625" style="52"/>
    <col min="3076" max="3076" width="35.7265625" style="52" bestFit="1" customWidth="1"/>
    <col min="3077" max="3331" width="8.7265625" style="52"/>
    <col min="3332" max="3332" width="35.7265625" style="52" bestFit="1" customWidth="1"/>
    <col min="3333" max="3587" width="8.7265625" style="52"/>
    <col min="3588" max="3588" width="35.7265625" style="52" bestFit="1" customWidth="1"/>
    <col min="3589" max="3843" width="8.7265625" style="52"/>
    <col min="3844" max="3844" width="35.7265625" style="52" bestFit="1" customWidth="1"/>
    <col min="3845" max="4099" width="8.7265625" style="52"/>
    <col min="4100" max="4100" width="35.7265625" style="52" bestFit="1" customWidth="1"/>
    <col min="4101" max="4355" width="8.7265625" style="52"/>
    <col min="4356" max="4356" width="35.7265625" style="52" bestFit="1" customWidth="1"/>
    <col min="4357" max="4611" width="8.7265625" style="52"/>
    <col min="4612" max="4612" width="35.7265625" style="52" bestFit="1" customWidth="1"/>
    <col min="4613" max="4867" width="8.7265625" style="52"/>
    <col min="4868" max="4868" width="35.7265625" style="52" bestFit="1" customWidth="1"/>
    <col min="4869" max="5123" width="8.7265625" style="52"/>
    <col min="5124" max="5124" width="35.7265625" style="52" bestFit="1" customWidth="1"/>
    <col min="5125" max="5379" width="8.7265625" style="52"/>
    <col min="5380" max="5380" width="35.7265625" style="52" bestFit="1" customWidth="1"/>
    <col min="5381" max="5635" width="8.7265625" style="52"/>
    <col min="5636" max="5636" width="35.7265625" style="52" bestFit="1" customWidth="1"/>
    <col min="5637" max="5891" width="8.7265625" style="52"/>
    <col min="5892" max="5892" width="35.7265625" style="52" bestFit="1" customWidth="1"/>
    <col min="5893" max="6147" width="8.7265625" style="52"/>
    <col min="6148" max="6148" width="35.7265625" style="52" bestFit="1" customWidth="1"/>
    <col min="6149" max="6403" width="8.7265625" style="52"/>
    <col min="6404" max="6404" width="35.7265625" style="52" bestFit="1" customWidth="1"/>
    <col min="6405" max="6659" width="8.7265625" style="52"/>
    <col min="6660" max="6660" width="35.7265625" style="52" bestFit="1" customWidth="1"/>
    <col min="6661" max="6915" width="8.7265625" style="52"/>
    <col min="6916" max="6916" width="35.7265625" style="52" bestFit="1" customWidth="1"/>
    <col min="6917" max="7171" width="8.7265625" style="52"/>
    <col min="7172" max="7172" width="35.7265625" style="52" bestFit="1" customWidth="1"/>
    <col min="7173" max="7427" width="8.7265625" style="52"/>
    <col min="7428" max="7428" width="35.7265625" style="52" bestFit="1" customWidth="1"/>
    <col min="7429" max="7683" width="8.7265625" style="52"/>
    <col min="7684" max="7684" width="35.7265625" style="52" bestFit="1" customWidth="1"/>
    <col min="7685" max="7939" width="8.7265625" style="52"/>
    <col min="7940" max="7940" width="35.7265625" style="52" bestFit="1" customWidth="1"/>
    <col min="7941" max="8195" width="8.7265625" style="52"/>
    <col min="8196" max="8196" width="35.7265625" style="52" bestFit="1" customWidth="1"/>
    <col min="8197" max="8451" width="8.7265625" style="52"/>
    <col min="8452" max="8452" width="35.7265625" style="52" bestFit="1" customWidth="1"/>
    <col min="8453" max="8707" width="8.7265625" style="52"/>
    <col min="8708" max="8708" width="35.7265625" style="52" bestFit="1" customWidth="1"/>
    <col min="8709" max="8963" width="8.7265625" style="52"/>
    <col min="8964" max="8964" width="35.7265625" style="52" bestFit="1" customWidth="1"/>
    <col min="8965" max="9219" width="8.7265625" style="52"/>
    <col min="9220" max="9220" width="35.7265625" style="52" bestFit="1" customWidth="1"/>
    <col min="9221" max="9475" width="8.7265625" style="52"/>
    <col min="9476" max="9476" width="35.7265625" style="52" bestFit="1" customWidth="1"/>
    <col min="9477" max="9731" width="8.7265625" style="52"/>
    <col min="9732" max="9732" width="35.7265625" style="52" bestFit="1" customWidth="1"/>
    <col min="9733" max="9987" width="8.7265625" style="52"/>
    <col min="9988" max="9988" width="35.7265625" style="52" bestFit="1" customWidth="1"/>
    <col min="9989" max="10243" width="8.7265625" style="52"/>
    <col min="10244" max="10244" width="35.7265625" style="52" bestFit="1" customWidth="1"/>
    <col min="10245" max="10499" width="8.7265625" style="52"/>
    <col min="10500" max="10500" width="35.7265625" style="52" bestFit="1" customWidth="1"/>
    <col min="10501" max="10755" width="8.7265625" style="52"/>
    <col min="10756" max="10756" width="35.7265625" style="52" bestFit="1" customWidth="1"/>
    <col min="10757" max="11011" width="8.7265625" style="52"/>
    <col min="11012" max="11012" width="35.7265625" style="52" bestFit="1" customWidth="1"/>
    <col min="11013" max="11267" width="8.7265625" style="52"/>
    <col min="11268" max="11268" width="35.7265625" style="52" bestFit="1" customWidth="1"/>
    <col min="11269" max="11523" width="8.7265625" style="52"/>
    <col min="11524" max="11524" width="35.7265625" style="52" bestFit="1" customWidth="1"/>
    <col min="11525" max="11779" width="8.7265625" style="52"/>
    <col min="11780" max="11780" width="35.7265625" style="52" bestFit="1" customWidth="1"/>
    <col min="11781" max="12035" width="8.7265625" style="52"/>
    <col min="12036" max="12036" width="35.7265625" style="52" bestFit="1" customWidth="1"/>
    <col min="12037" max="12291" width="8.7265625" style="52"/>
    <col min="12292" max="12292" width="35.7265625" style="52" bestFit="1" customWidth="1"/>
    <col min="12293" max="12547" width="8.7265625" style="52"/>
    <col min="12548" max="12548" width="35.7265625" style="52" bestFit="1" customWidth="1"/>
    <col min="12549" max="12803" width="8.7265625" style="52"/>
    <col min="12804" max="12804" width="35.7265625" style="52" bestFit="1" customWidth="1"/>
    <col min="12805" max="13059" width="8.7265625" style="52"/>
    <col min="13060" max="13060" width="35.7265625" style="52" bestFit="1" customWidth="1"/>
    <col min="13061" max="13315" width="8.7265625" style="52"/>
    <col min="13316" max="13316" width="35.7265625" style="52" bestFit="1" customWidth="1"/>
    <col min="13317" max="13571" width="8.7265625" style="52"/>
    <col min="13572" max="13572" width="35.7265625" style="52" bestFit="1" customWidth="1"/>
    <col min="13573" max="13827" width="8.7265625" style="52"/>
    <col min="13828" max="13828" width="35.7265625" style="52" bestFit="1" customWidth="1"/>
    <col min="13829" max="14083" width="8.7265625" style="52"/>
    <col min="14084" max="14084" width="35.7265625" style="52" bestFit="1" customWidth="1"/>
    <col min="14085" max="14339" width="8.7265625" style="52"/>
    <col min="14340" max="14340" width="35.7265625" style="52" bestFit="1" customWidth="1"/>
    <col min="14341" max="14595" width="8.7265625" style="52"/>
    <col min="14596" max="14596" width="35.7265625" style="52" bestFit="1" customWidth="1"/>
    <col min="14597" max="14851" width="8.7265625" style="52"/>
    <col min="14852" max="14852" width="35.7265625" style="52" bestFit="1" customWidth="1"/>
    <col min="14853" max="15107" width="8.7265625" style="52"/>
    <col min="15108" max="15108" width="35.7265625" style="52" bestFit="1" customWidth="1"/>
    <col min="15109" max="15363" width="8.7265625" style="52"/>
    <col min="15364" max="15364" width="35.7265625" style="52" bestFit="1" customWidth="1"/>
    <col min="15365" max="15619" width="8.7265625" style="52"/>
    <col min="15620" max="15620" width="35.7265625" style="52" bestFit="1" customWidth="1"/>
    <col min="15621" max="15875" width="8.7265625" style="52"/>
    <col min="15876" max="15876" width="35.7265625" style="52" bestFit="1" customWidth="1"/>
    <col min="15877" max="16131" width="8.7265625" style="52"/>
    <col min="16132" max="16132" width="35.7265625" style="52" bestFit="1" customWidth="1"/>
    <col min="16133" max="16384" width="8.7265625" style="52"/>
  </cols>
  <sheetData>
    <row r="1" spans="1:63" s="29" customFormat="1" x14ac:dyDescent="0.35">
      <c r="D1" s="257"/>
      <c r="E1" s="258">
        <v>1961</v>
      </c>
      <c r="F1" s="258">
        <v>1962</v>
      </c>
      <c r="G1" s="258">
        <v>1963</v>
      </c>
      <c r="H1" s="258">
        <v>1964</v>
      </c>
      <c r="I1" s="258">
        <v>1965</v>
      </c>
      <c r="J1" s="258">
        <v>1966</v>
      </c>
      <c r="K1" s="258">
        <v>1967</v>
      </c>
      <c r="L1" s="258">
        <v>1968</v>
      </c>
      <c r="M1" s="258">
        <v>1969</v>
      </c>
      <c r="N1" s="258">
        <v>1970</v>
      </c>
      <c r="O1" s="258">
        <v>1971</v>
      </c>
      <c r="P1" s="258">
        <v>1972</v>
      </c>
      <c r="Q1" s="258">
        <v>1973</v>
      </c>
      <c r="R1" s="258">
        <v>1974</v>
      </c>
      <c r="S1" s="258">
        <v>1975</v>
      </c>
      <c r="T1" s="258">
        <v>1976</v>
      </c>
      <c r="U1" s="258">
        <v>1977</v>
      </c>
      <c r="V1" s="258">
        <v>1978</v>
      </c>
      <c r="W1" s="258">
        <v>1979</v>
      </c>
      <c r="X1" s="258">
        <v>1980</v>
      </c>
      <c r="Y1" s="258">
        <v>1981</v>
      </c>
      <c r="Z1" s="258">
        <v>1982</v>
      </c>
      <c r="AA1" s="258">
        <v>1983</v>
      </c>
      <c r="AB1" s="258">
        <v>1984</v>
      </c>
      <c r="AC1" s="258">
        <v>1985</v>
      </c>
      <c r="AD1" s="258">
        <v>1986</v>
      </c>
      <c r="AE1" s="258">
        <v>1987</v>
      </c>
      <c r="AF1" s="258">
        <v>1988</v>
      </c>
      <c r="AG1" s="258">
        <v>1989</v>
      </c>
      <c r="AH1" s="258">
        <v>1990</v>
      </c>
      <c r="AI1" s="258">
        <v>1991</v>
      </c>
      <c r="AJ1" s="258">
        <v>1992</v>
      </c>
      <c r="AK1" s="258">
        <v>1993</v>
      </c>
      <c r="AL1" s="258">
        <v>1994</v>
      </c>
      <c r="AM1" s="258">
        <v>1995</v>
      </c>
      <c r="AN1" s="258">
        <v>1996</v>
      </c>
      <c r="AO1" s="258">
        <v>1997</v>
      </c>
      <c r="AP1" s="258">
        <v>1998</v>
      </c>
      <c r="AQ1" s="258">
        <v>1999</v>
      </c>
      <c r="AR1" s="258">
        <v>2000</v>
      </c>
      <c r="AS1" s="258">
        <v>2001</v>
      </c>
      <c r="AT1" s="258">
        <v>2002</v>
      </c>
      <c r="AU1" s="258">
        <v>2003</v>
      </c>
      <c r="AV1" s="258">
        <v>2004</v>
      </c>
      <c r="AW1" s="258">
        <v>2005</v>
      </c>
      <c r="AX1" s="258">
        <v>2006</v>
      </c>
      <c r="AY1" s="258">
        <v>2007</v>
      </c>
      <c r="AZ1" s="258">
        <v>2008</v>
      </c>
      <c r="BA1" s="258">
        <v>2009</v>
      </c>
      <c r="BB1" s="258">
        <v>2010</v>
      </c>
      <c r="BC1" s="258">
        <v>2011</v>
      </c>
      <c r="BD1" s="258">
        <v>2012</v>
      </c>
      <c r="BE1" s="258">
        <v>2013</v>
      </c>
      <c r="BF1" s="258">
        <v>2014</v>
      </c>
      <c r="BG1" s="258">
        <v>2015</v>
      </c>
      <c r="BH1" s="258">
        <v>2016</v>
      </c>
      <c r="BI1" s="258">
        <v>2017</v>
      </c>
      <c r="BJ1" s="258">
        <v>2018</v>
      </c>
      <c r="BK1" s="258">
        <v>2019</v>
      </c>
    </row>
    <row r="2" spans="1:63" x14ac:dyDescent="0.35">
      <c r="A2" s="52" t="s">
        <v>415</v>
      </c>
      <c r="B2" s="52" t="s">
        <v>287</v>
      </c>
      <c r="C2" s="52" t="s">
        <v>5</v>
      </c>
      <c r="D2" s="52" t="s">
        <v>0</v>
      </c>
      <c r="E2" s="25">
        <v>540000</v>
      </c>
      <c r="F2" s="25">
        <v>510000</v>
      </c>
      <c r="G2" s="25">
        <v>520000</v>
      </c>
      <c r="H2" s="25">
        <v>735000</v>
      </c>
      <c r="I2" s="25">
        <v>740000</v>
      </c>
      <c r="J2" s="25">
        <v>754000</v>
      </c>
      <c r="K2" s="25">
        <v>811000</v>
      </c>
      <c r="L2" s="25">
        <v>771000</v>
      </c>
      <c r="M2" s="25">
        <v>895503</v>
      </c>
      <c r="N2" s="25">
        <v>903231</v>
      </c>
      <c r="O2" s="25">
        <v>811284</v>
      </c>
      <c r="P2" s="25">
        <v>816830</v>
      </c>
      <c r="Q2" s="25">
        <v>883510</v>
      </c>
      <c r="R2" s="25">
        <v>904714</v>
      </c>
      <c r="S2" s="25">
        <v>910000</v>
      </c>
      <c r="T2" s="25">
        <v>660938</v>
      </c>
      <c r="U2" s="25">
        <v>692700</v>
      </c>
      <c r="V2" s="25">
        <v>723800</v>
      </c>
      <c r="W2" s="25">
        <v>866940</v>
      </c>
      <c r="X2" s="25">
        <v>1053097</v>
      </c>
      <c r="Y2" s="25">
        <v>1154665</v>
      </c>
      <c r="Z2" s="25">
        <v>1092350</v>
      </c>
      <c r="AA2" s="25">
        <v>1100587</v>
      </c>
      <c r="AB2" s="25">
        <v>1321096</v>
      </c>
      <c r="AC2" s="25">
        <v>1395177</v>
      </c>
      <c r="AD2" s="25">
        <v>1449301</v>
      </c>
      <c r="AE2" s="25">
        <v>1207156</v>
      </c>
      <c r="AF2" s="25">
        <v>1003389</v>
      </c>
      <c r="AG2" s="25">
        <v>1404100</v>
      </c>
      <c r="AH2" s="25">
        <v>1491495</v>
      </c>
      <c r="AI2" s="25">
        <v>1223830</v>
      </c>
      <c r="AJ2" s="25">
        <v>1502361</v>
      </c>
      <c r="AK2" s="25">
        <v>1250630</v>
      </c>
      <c r="AL2" s="25">
        <v>1577023</v>
      </c>
      <c r="AM2" s="25">
        <v>1417829</v>
      </c>
      <c r="AN2" s="25">
        <v>1413500</v>
      </c>
      <c r="AO2" s="25">
        <v>1660000</v>
      </c>
      <c r="AP2" s="25">
        <v>1674500</v>
      </c>
      <c r="AQ2" s="25">
        <v>2102815</v>
      </c>
      <c r="AR2" s="25">
        <v>2201700</v>
      </c>
      <c r="AS2" s="25">
        <v>2334700</v>
      </c>
      <c r="AT2" s="25">
        <v>2416500</v>
      </c>
      <c r="AU2" s="25">
        <v>2375100</v>
      </c>
      <c r="AV2" s="25">
        <v>2529000</v>
      </c>
      <c r="AW2" s="25">
        <v>2568000</v>
      </c>
      <c r="AX2" s="25">
        <v>2663700</v>
      </c>
      <c r="AY2" s="25">
        <v>2710050</v>
      </c>
      <c r="AZ2" s="25">
        <v>2969910</v>
      </c>
      <c r="BA2" s="25">
        <v>3144800</v>
      </c>
      <c r="BB2" s="25">
        <v>3070640</v>
      </c>
      <c r="BC2" s="25">
        <v>3065760</v>
      </c>
      <c r="BD2" s="25">
        <v>3489210</v>
      </c>
      <c r="BE2" s="25">
        <v>3414560</v>
      </c>
      <c r="BF2" s="25">
        <v>4002425</v>
      </c>
      <c r="BG2" s="25">
        <v>4102000</v>
      </c>
      <c r="BH2" s="25">
        <v>4148800</v>
      </c>
      <c r="BI2" s="25">
        <v>4039779</v>
      </c>
      <c r="BJ2" s="25">
        <v>3584700</v>
      </c>
      <c r="BK2" s="25">
        <v>3438000</v>
      </c>
    </row>
    <row r="3" spans="1:63" x14ac:dyDescent="0.35">
      <c r="A3" s="52" t="s">
        <v>415</v>
      </c>
      <c r="B3" s="52" t="s">
        <v>3</v>
      </c>
      <c r="C3" s="52" t="s">
        <v>5</v>
      </c>
      <c r="D3" s="52" t="s">
        <v>0</v>
      </c>
      <c r="E3" s="25">
        <v>17000</v>
      </c>
      <c r="F3" s="25">
        <v>18000</v>
      </c>
      <c r="G3" s="25">
        <v>15000</v>
      </c>
      <c r="H3" s="25">
        <v>19000</v>
      </c>
      <c r="I3" s="25">
        <v>23000</v>
      </c>
      <c r="J3" s="25">
        <v>20000</v>
      </c>
      <c r="K3" s="25">
        <v>22000</v>
      </c>
      <c r="L3" s="25">
        <v>25000</v>
      </c>
      <c r="M3" s="25">
        <v>26000</v>
      </c>
      <c r="N3" s="25">
        <v>25000</v>
      </c>
      <c r="O3" s="25">
        <v>26000</v>
      </c>
      <c r="P3" s="25">
        <v>26500</v>
      </c>
      <c r="Q3" s="25">
        <v>26800</v>
      </c>
      <c r="R3" s="25">
        <v>27200</v>
      </c>
      <c r="S3" s="25">
        <v>28000</v>
      </c>
      <c r="T3" s="25">
        <v>30387</v>
      </c>
      <c r="U3" s="25">
        <v>34921</v>
      </c>
      <c r="V3" s="25">
        <v>29580</v>
      </c>
      <c r="W3" s="25">
        <v>31670</v>
      </c>
      <c r="X3" s="25">
        <v>28398</v>
      </c>
      <c r="Y3" s="25">
        <v>32780</v>
      </c>
      <c r="Z3" s="25">
        <v>34699</v>
      </c>
      <c r="AA3" s="25">
        <v>31863</v>
      </c>
      <c r="AB3" s="25">
        <v>33909</v>
      </c>
      <c r="AC3" s="25">
        <v>33333</v>
      </c>
      <c r="AD3" s="25">
        <v>41680</v>
      </c>
      <c r="AE3" s="25">
        <v>35725</v>
      </c>
      <c r="AF3" s="25">
        <v>50822</v>
      </c>
      <c r="AG3" s="25">
        <v>43854</v>
      </c>
      <c r="AH3" s="25">
        <v>66566</v>
      </c>
      <c r="AI3" s="25">
        <v>68575</v>
      </c>
      <c r="AJ3" s="25">
        <v>58699</v>
      </c>
      <c r="AK3" s="25">
        <v>47620</v>
      </c>
      <c r="AL3" s="25">
        <v>55788</v>
      </c>
      <c r="AM3" s="25">
        <v>50375</v>
      </c>
      <c r="AN3" s="25">
        <v>78095</v>
      </c>
      <c r="AO3" s="25">
        <v>78300</v>
      </c>
      <c r="AP3" s="25">
        <v>109900</v>
      </c>
      <c r="AQ3" s="25">
        <v>96110</v>
      </c>
      <c r="AR3" s="25">
        <v>117000</v>
      </c>
      <c r="AS3" s="25">
        <v>111869</v>
      </c>
      <c r="AT3" s="25">
        <v>124122</v>
      </c>
      <c r="AU3" s="25">
        <v>143178</v>
      </c>
      <c r="AV3" s="25">
        <v>203500</v>
      </c>
      <c r="AW3" s="25">
        <v>372560</v>
      </c>
      <c r="AX3" s="25">
        <v>449950</v>
      </c>
      <c r="AY3" s="25">
        <v>688190</v>
      </c>
      <c r="AZ3" s="25">
        <v>1107775</v>
      </c>
      <c r="BA3" s="25">
        <v>1134386</v>
      </c>
      <c r="BB3" s="25">
        <v>1020875</v>
      </c>
      <c r="BC3" s="25">
        <v>1096235</v>
      </c>
      <c r="BD3" s="25">
        <v>1125485</v>
      </c>
      <c r="BE3" s="25">
        <v>1214085</v>
      </c>
      <c r="BF3" s="25">
        <v>1412440</v>
      </c>
      <c r="BG3" s="25">
        <v>1516250</v>
      </c>
      <c r="BH3" s="25">
        <v>1552360</v>
      </c>
      <c r="BI3" s="25">
        <v>1192525</v>
      </c>
      <c r="BJ3" s="25">
        <v>981680</v>
      </c>
      <c r="BK3" s="25">
        <v>717000</v>
      </c>
    </row>
    <row r="4" spans="1:63" x14ac:dyDescent="0.35">
      <c r="D4" s="52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</row>
    <row r="5" spans="1:63" x14ac:dyDescent="0.35">
      <c r="A5" s="52" t="s">
        <v>415</v>
      </c>
      <c r="B5" s="52" t="s">
        <v>291</v>
      </c>
      <c r="C5" s="52" t="s">
        <v>5</v>
      </c>
      <c r="D5" s="52" t="s">
        <v>0</v>
      </c>
      <c r="E5" s="25">
        <v>4500</v>
      </c>
      <c r="F5" s="25">
        <v>4500</v>
      </c>
      <c r="G5" s="25">
        <v>4500</v>
      </c>
      <c r="H5" s="25">
        <v>9000</v>
      </c>
      <c r="I5" s="25">
        <v>8500</v>
      </c>
      <c r="J5" s="25">
        <v>8300</v>
      </c>
      <c r="K5" s="25">
        <v>8000</v>
      </c>
      <c r="L5" s="25">
        <v>7500</v>
      </c>
      <c r="M5" s="25">
        <v>8000</v>
      </c>
      <c r="N5" s="25">
        <v>7000</v>
      </c>
      <c r="O5" s="25">
        <v>7500</v>
      </c>
      <c r="P5" s="25">
        <v>7800</v>
      </c>
      <c r="Q5" s="25">
        <v>8000</v>
      </c>
      <c r="R5" s="25">
        <v>8000</v>
      </c>
      <c r="S5" s="25">
        <v>7000</v>
      </c>
      <c r="T5" s="25">
        <v>16965</v>
      </c>
      <c r="U5" s="25">
        <v>17840</v>
      </c>
      <c r="V5" s="25">
        <v>19589</v>
      </c>
      <c r="W5" s="25">
        <v>26108</v>
      </c>
      <c r="X5" s="25">
        <v>24083</v>
      </c>
      <c r="Y5" s="25">
        <v>24100</v>
      </c>
      <c r="Z5" s="25">
        <v>25650</v>
      </c>
      <c r="AA5" s="25">
        <v>30348</v>
      </c>
      <c r="AB5" s="25">
        <v>54525</v>
      </c>
      <c r="AC5" s="25">
        <v>73000</v>
      </c>
      <c r="AD5" s="25">
        <v>73328</v>
      </c>
      <c r="AE5" s="25">
        <v>112853</v>
      </c>
      <c r="AF5" s="25">
        <v>107091</v>
      </c>
      <c r="AG5" s="25">
        <v>126047</v>
      </c>
      <c r="AH5" s="25">
        <v>96360</v>
      </c>
      <c r="AI5" s="25">
        <v>80491</v>
      </c>
      <c r="AJ5" s="25">
        <v>94416</v>
      </c>
      <c r="AK5" s="25">
        <v>89555</v>
      </c>
      <c r="AL5" s="25">
        <v>65141</v>
      </c>
      <c r="AM5" s="25">
        <v>62327</v>
      </c>
      <c r="AN5" s="25">
        <v>87060</v>
      </c>
      <c r="AO5" s="25">
        <v>95000</v>
      </c>
      <c r="AP5" s="25">
        <v>170200</v>
      </c>
      <c r="AQ5" s="25">
        <v>173600</v>
      </c>
      <c r="AR5" s="25">
        <v>296960</v>
      </c>
      <c r="AS5" s="25">
        <v>208850</v>
      </c>
      <c r="AT5" s="25">
        <v>222036</v>
      </c>
      <c r="AU5" s="25">
        <v>308417</v>
      </c>
      <c r="AV5" s="25">
        <v>223300</v>
      </c>
      <c r="AW5" s="25">
        <v>196100</v>
      </c>
      <c r="AX5" s="25">
        <v>218430</v>
      </c>
      <c r="AY5" s="25">
        <v>323875</v>
      </c>
      <c r="AZ5" s="25">
        <v>416730</v>
      </c>
      <c r="BA5" s="25">
        <v>433500</v>
      </c>
      <c r="BB5" s="25">
        <v>818675</v>
      </c>
      <c r="BC5" s="25">
        <v>1222000</v>
      </c>
      <c r="BD5" s="25">
        <v>1055675</v>
      </c>
      <c r="BE5" s="25">
        <v>865130</v>
      </c>
      <c r="BF5" s="25">
        <v>1840465</v>
      </c>
      <c r="BG5" s="25">
        <v>2018655</v>
      </c>
      <c r="BH5" s="25">
        <v>2019000</v>
      </c>
      <c r="BI5" s="25">
        <v>1764390</v>
      </c>
      <c r="BJ5" s="25">
        <v>1834525</v>
      </c>
      <c r="BK5" s="25">
        <v>1970566</v>
      </c>
    </row>
    <row r="6" spans="1:63" x14ac:dyDescent="0.35">
      <c r="D6" s="52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</row>
    <row r="7" spans="1:63" x14ac:dyDescent="0.35">
      <c r="A7" s="52" t="s">
        <v>415</v>
      </c>
      <c r="B7" s="52" t="s">
        <v>289</v>
      </c>
      <c r="C7" s="52" t="s">
        <v>5</v>
      </c>
      <c r="D7" s="52" t="s">
        <v>0</v>
      </c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>
        <v>367425</v>
      </c>
      <c r="BB7" s="25">
        <v>725925</v>
      </c>
      <c r="BC7" s="25">
        <v>1110530</v>
      </c>
      <c r="BD7" s="25">
        <v>1315750</v>
      </c>
      <c r="BE7" s="25">
        <v>1477948</v>
      </c>
      <c r="BF7" s="25">
        <v>1872240</v>
      </c>
      <c r="BG7" s="25">
        <v>2767190</v>
      </c>
      <c r="BH7" s="25">
        <v>2797185</v>
      </c>
      <c r="BI7" s="25">
        <v>2322675</v>
      </c>
      <c r="BJ7" s="25">
        <v>2956867</v>
      </c>
      <c r="BK7" s="25">
        <v>3151593</v>
      </c>
    </row>
    <row r="8" spans="1:63" x14ac:dyDescent="0.35">
      <c r="A8" s="52" t="s">
        <v>415</v>
      </c>
      <c r="B8" s="52" t="s">
        <v>279</v>
      </c>
      <c r="C8" s="52" t="s">
        <v>5</v>
      </c>
      <c r="D8" s="52" t="s">
        <v>0</v>
      </c>
      <c r="E8" s="25">
        <v>10000</v>
      </c>
      <c r="F8" s="25">
        <v>11000</v>
      </c>
      <c r="G8" s="25">
        <v>11000</v>
      </c>
      <c r="H8" s="25">
        <v>9000</v>
      </c>
      <c r="I8" s="25">
        <v>10000</v>
      </c>
      <c r="J8" s="25">
        <v>10000</v>
      </c>
      <c r="K8" s="25">
        <v>11000</v>
      </c>
      <c r="L8" s="25">
        <v>12000</v>
      </c>
      <c r="M8" s="25">
        <v>13000</v>
      </c>
      <c r="N8" s="25">
        <v>15000</v>
      </c>
      <c r="O8" s="25">
        <v>17000</v>
      </c>
      <c r="P8" s="25">
        <v>20000</v>
      </c>
      <c r="Q8" s="25">
        <v>23000</v>
      </c>
      <c r="R8" s="25">
        <v>24000</v>
      </c>
      <c r="S8" s="25">
        <v>20000</v>
      </c>
      <c r="T8" s="25">
        <v>34000</v>
      </c>
      <c r="U8" s="25">
        <v>44000</v>
      </c>
      <c r="V8" s="25">
        <v>55000</v>
      </c>
      <c r="W8" s="25">
        <v>60000</v>
      </c>
      <c r="X8" s="25">
        <v>68000</v>
      </c>
      <c r="Y8" s="25">
        <v>70000</v>
      </c>
      <c r="Z8" s="25">
        <v>72000</v>
      </c>
      <c r="AA8" s="25">
        <v>70000</v>
      </c>
      <c r="AB8" s="25">
        <v>68000</v>
      </c>
      <c r="AC8" s="25">
        <v>70000</v>
      </c>
      <c r="AD8" s="25">
        <v>70000</v>
      </c>
      <c r="AE8" s="25">
        <v>65000</v>
      </c>
      <c r="AF8" s="25">
        <v>60000</v>
      </c>
      <c r="AG8" s="25">
        <v>62000</v>
      </c>
      <c r="AH8" s="25">
        <v>65000</v>
      </c>
      <c r="AI8" s="25">
        <v>66000</v>
      </c>
      <c r="AJ8" s="25">
        <v>67000</v>
      </c>
      <c r="AK8" s="25">
        <v>68000</v>
      </c>
      <c r="AL8" s="25">
        <v>68000</v>
      </c>
      <c r="AM8" s="25">
        <v>68500</v>
      </c>
      <c r="AN8" s="25">
        <v>70000</v>
      </c>
      <c r="AO8" s="25">
        <v>70000</v>
      </c>
      <c r="AP8" s="25">
        <v>70000</v>
      </c>
      <c r="AQ8" s="25">
        <v>71000</v>
      </c>
      <c r="AR8" s="25">
        <v>71000</v>
      </c>
      <c r="AS8" s="25">
        <v>7010</v>
      </c>
      <c r="AT8" s="25">
        <v>29211</v>
      </c>
      <c r="AU8" s="25">
        <v>4035</v>
      </c>
      <c r="AV8" s="25">
        <v>55500</v>
      </c>
      <c r="AW8" s="25">
        <v>51300</v>
      </c>
      <c r="AX8" s="25">
        <v>174490</v>
      </c>
      <c r="AY8" s="25">
        <v>233420</v>
      </c>
      <c r="AZ8" s="25">
        <v>261970</v>
      </c>
      <c r="BA8" s="25">
        <v>152590</v>
      </c>
      <c r="BB8" s="25">
        <v>500090</v>
      </c>
      <c r="BC8" s="25">
        <v>743190</v>
      </c>
      <c r="BD8" s="25">
        <v>1060880</v>
      </c>
      <c r="BE8" s="25">
        <v>1254188</v>
      </c>
      <c r="BF8" s="25">
        <v>1629805</v>
      </c>
      <c r="BG8" s="25">
        <v>2382478</v>
      </c>
      <c r="BH8" s="25">
        <v>2410000</v>
      </c>
      <c r="BI8" s="25">
        <v>2277050</v>
      </c>
      <c r="BJ8" s="25">
        <v>2279030</v>
      </c>
      <c r="BK8" s="25">
        <v>2258702</v>
      </c>
    </row>
    <row r="9" spans="1:63" x14ac:dyDescent="0.35">
      <c r="A9" s="52" t="s">
        <v>415</v>
      </c>
      <c r="B9" s="52" t="s">
        <v>286</v>
      </c>
      <c r="C9" s="52" t="s">
        <v>5</v>
      </c>
      <c r="D9" s="52" t="s">
        <v>0</v>
      </c>
      <c r="E9" s="25">
        <v>12000</v>
      </c>
      <c r="F9" s="25">
        <v>13000</v>
      </c>
      <c r="G9" s="25">
        <v>14000</v>
      </c>
      <c r="H9" s="25">
        <v>14000</v>
      </c>
      <c r="I9" s="25">
        <v>15000</v>
      </c>
      <c r="J9" s="25">
        <v>15000</v>
      </c>
      <c r="K9" s="25">
        <v>15000</v>
      </c>
      <c r="L9" s="25">
        <v>15000</v>
      </c>
      <c r="M9" s="25">
        <v>16000</v>
      </c>
      <c r="N9" s="25">
        <v>17000</v>
      </c>
      <c r="O9" s="25">
        <v>17000</v>
      </c>
      <c r="P9" s="25">
        <v>18000</v>
      </c>
      <c r="Q9" s="25">
        <v>18000</v>
      </c>
      <c r="R9" s="25">
        <v>17000</v>
      </c>
      <c r="S9" s="25">
        <v>12000</v>
      </c>
      <c r="T9" s="25">
        <v>20000</v>
      </c>
      <c r="U9" s="25">
        <v>22000</v>
      </c>
      <c r="V9" s="25">
        <v>28000</v>
      </c>
      <c r="W9" s="25">
        <v>31000</v>
      </c>
      <c r="X9" s="25">
        <v>34000</v>
      </c>
      <c r="Y9" s="25">
        <v>35000</v>
      </c>
      <c r="Z9" s="25">
        <v>40000</v>
      </c>
      <c r="AA9" s="25">
        <v>36000</v>
      </c>
      <c r="AB9" s="25">
        <v>33000</v>
      </c>
      <c r="AC9" s="25">
        <v>34000</v>
      </c>
      <c r="AD9" s="25">
        <v>35000</v>
      </c>
      <c r="AE9" s="25">
        <v>28000</v>
      </c>
      <c r="AF9" s="25">
        <v>25000</v>
      </c>
      <c r="AG9" s="25">
        <v>28000</v>
      </c>
      <c r="AH9" s="25">
        <v>30000</v>
      </c>
      <c r="AI9" s="25">
        <v>33000</v>
      </c>
      <c r="AJ9" s="25">
        <v>35000</v>
      </c>
      <c r="AK9" s="25">
        <v>34000</v>
      </c>
      <c r="AL9" s="25">
        <v>32000</v>
      </c>
      <c r="AM9" s="25">
        <v>31000</v>
      </c>
      <c r="AN9" s="25">
        <v>33000</v>
      </c>
      <c r="AO9" s="25">
        <v>33000</v>
      </c>
      <c r="AP9" s="25">
        <v>33000</v>
      </c>
      <c r="AQ9" s="25">
        <v>33000</v>
      </c>
      <c r="AR9" s="25">
        <v>33000</v>
      </c>
      <c r="AS9" s="25">
        <v>34000</v>
      </c>
      <c r="AT9" s="25">
        <v>35000</v>
      </c>
      <c r="AU9" s="25">
        <v>36000</v>
      </c>
      <c r="AV9" s="25">
        <v>36000</v>
      </c>
      <c r="AW9" s="25">
        <v>36000</v>
      </c>
      <c r="AX9" s="25">
        <v>35000</v>
      </c>
      <c r="AY9" s="25">
        <v>35000</v>
      </c>
      <c r="AZ9" s="25">
        <v>36000</v>
      </c>
      <c r="BA9" s="25">
        <v>36000</v>
      </c>
      <c r="BB9" s="25">
        <v>40845</v>
      </c>
      <c r="BC9" s="25">
        <v>29460</v>
      </c>
      <c r="BD9" s="25">
        <v>32800</v>
      </c>
      <c r="BE9" s="25">
        <v>26410</v>
      </c>
      <c r="BF9" s="25">
        <v>31095</v>
      </c>
      <c r="BG9" s="25">
        <v>33465</v>
      </c>
      <c r="BH9" s="25">
        <v>34320</v>
      </c>
      <c r="BI9" s="25">
        <v>1585</v>
      </c>
      <c r="BJ9" s="25">
        <v>2160</v>
      </c>
      <c r="BK9" s="25">
        <v>16049</v>
      </c>
    </row>
    <row r="10" spans="1:63" x14ac:dyDescent="0.35">
      <c r="A10" s="52" t="s">
        <v>415</v>
      </c>
      <c r="B10" s="52" t="s">
        <v>293</v>
      </c>
      <c r="C10" s="52" t="s">
        <v>5</v>
      </c>
      <c r="D10" s="52" t="s">
        <v>0</v>
      </c>
      <c r="E10" s="25">
        <v>7000</v>
      </c>
      <c r="F10" s="25">
        <v>8000</v>
      </c>
      <c r="G10" s="25">
        <v>8000</v>
      </c>
      <c r="H10" s="25">
        <v>12000</v>
      </c>
      <c r="I10" s="25">
        <v>16000</v>
      </c>
      <c r="J10" s="25">
        <v>20000</v>
      </c>
      <c r="K10" s="25">
        <v>22000</v>
      </c>
      <c r="L10" s="25">
        <v>25000</v>
      </c>
      <c r="M10" s="25">
        <v>26000</v>
      </c>
      <c r="N10" s="25">
        <v>28000</v>
      </c>
      <c r="O10" s="25">
        <v>30000</v>
      </c>
      <c r="P10" s="25">
        <v>32000</v>
      </c>
      <c r="Q10" s="25">
        <v>34000</v>
      </c>
      <c r="R10" s="25">
        <v>35000</v>
      </c>
      <c r="S10" s="25">
        <v>38000</v>
      </c>
      <c r="T10" s="25">
        <v>47314</v>
      </c>
      <c r="U10" s="25">
        <v>54000</v>
      </c>
      <c r="V10" s="25">
        <v>66000</v>
      </c>
      <c r="W10" s="25">
        <v>75000</v>
      </c>
      <c r="X10" s="25">
        <v>80340</v>
      </c>
      <c r="Y10" s="25">
        <v>97244</v>
      </c>
      <c r="Z10" s="25">
        <v>95820</v>
      </c>
      <c r="AA10" s="25">
        <v>100055</v>
      </c>
      <c r="AB10" s="25">
        <v>96628</v>
      </c>
      <c r="AC10" s="25">
        <v>81895</v>
      </c>
      <c r="AD10" s="25">
        <v>65462</v>
      </c>
      <c r="AE10" s="25">
        <v>120106</v>
      </c>
      <c r="AF10" s="25">
        <v>187242</v>
      </c>
      <c r="AG10" s="25">
        <v>159860</v>
      </c>
      <c r="AH10" s="25">
        <v>208668</v>
      </c>
      <c r="AI10" s="25">
        <v>132080</v>
      </c>
      <c r="AJ10" s="25">
        <v>105085</v>
      </c>
      <c r="AK10" s="25">
        <v>112868</v>
      </c>
      <c r="AL10" s="25">
        <v>159501</v>
      </c>
      <c r="AM10" s="25">
        <v>99227</v>
      </c>
      <c r="AN10" s="25">
        <v>92499</v>
      </c>
      <c r="AO10" s="25">
        <v>94000</v>
      </c>
      <c r="AP10" s="25">
        <v>107900</v>
      </c>
      <c r="AQ10" s="25">
        <v>80600</v>
      </c>
      <c r="AR10" s="25">
        <v>117500</v>
      </c>
      <c r="AS10" s="25">
        <v>93751</v>
      </c>
      <c r="AT10" s="25">
        <v>126351</v>
      </c>
      <c r="AU10" s="25">
        <v>146404</v>
      </c>
      <c r="AV10" s="25">
        <v>119728</v>
      </c>
      <c r="AW10" s="25">
        <v>129920</v>
      </c>
      <c r="AX10" s="25">
        <v>109710</v>
      </c>
      <c r="AY10" s="25">
        <v>126465</v>
      </c>
      <c r="AZ10" s="25">
        <v>134289</v>
      </c>
      <c r="BA10" s="25">
        <v>171147</v>
      </c>
      <c r="BB10" s="25">
        <v>61355</v>
      </c>
      <c r="BC10" s="25">
        <v>133560</v>
      </c>
      <c r="BD10" s="25">
        <v>80930</v>
      </c>
      <c r="BE10" s="25">
        <v>64270</v>
      </c>
      <c r="BF10" s="25">
        <v>80390</v>
      </c>
      <c r="BG10" s="25">
        <v>152680</v>
      </c>
      <c r="BH10" s="25">
        <v>153100</v>
      </c>
      <c r="BI10" s="25">
        <v>110130</v>
      </c>
      <c r="BJ10" s="25">
        <v>124460</v>
      </c>
      <c r="BK10" s="25">
        <v>114885</v>
      </c>
    </row>
    <row r="11" spans="1:63" x14ac:dyDescent="0.35">
      <c r="A11" s="52" t="s">
        <v>415</v>
      </c>
      <c r="B11" s="52" t="s">
        <v>420</v>
      </c>
      <c r="C11" s="52" t="s">
        <v>5</v>
      </c>
      <c r="D11" s="52" t="s">
        <v>0</v>
      </c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>
        <v>135000</v>
      </c>
      <c r="BG11" s="25">
        <v>135000</v>
      </c>
      <c r="BH11" s="25">
        <v>187735</v>
      </c>
      <c r="BI11" s="25">
        <v>135370</v>
      </c>
      <c r="BJ11" s="25">
        <v>148310</v>
      </c>
      <c r="BK11" s="25">
        <v>154644</v>
      </c>
    </row>
    <row r="12" spans="1:63" x14ac:dyDescent="0.35">
      <c r="D12" s="52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</row>
    <row r="13" spans="1:63" x14ac:dyDescent="0.35">
      <c r="A13" s="52" t="s">
        <v>415</v>
      </c>
      <c r="B13" s="52" t="s">
        <v>278</v>
      </c>
      <c r="C13" s="52" t="s">
        <v>5</v>
      </c>
      <c r="D13" s="52" t="s">
        <v>0</v>
      </c>
      <c r="E13" s="25">
        <v>1000</v>
      </c>
      <c r="F13" s="25">
        <v>1000</v>
      </c>
      <c r="G13" s="25">
        <v>1000</v>
      </c>
      <c r="H13" s="25">
        <v>1000</v>
      </c>
      <c r="I13" s="25">
        <v>1000</v>
      </c>
      <c r="J13" s="25">
        <v>1000</v>
      </c>
      <c r="K13" s="25">
        <v>1000</v>
      </c>
      <c r="L13" s="25">
        <v>1000</v>
      </c>
      <c r="M13" s="25">
        <v>1000</v>
      </c>
      <c r="N13" s="25">
        <v>1000</v>
      </c>
      <c r="O13" s="25">
        <v>1000</v>
      </c>
      <c r="P13" s="25">
        <v>1000</v>
      </c>
      <c r="Q13" s="25">
        <v>1000</v>
      </c>
      <c r="R13" s="25">
        <v>1000</v>
      </c>
      <c r="S13" s="25">
        <v>1000</v>
      </c>
      <c r="T13" s="25">
        <v>1000</v>
      </c>
      <c r="U13" s="25">
        <v>1500</v>
      </c>
      <c r="V13" s="25">
        <v>1650</v>
      </c>
      <c r="W13" s="25">
        <v>1800</v>
      </c>
      <c r="X13" s="25">
        <v>1630</v>
      </c>
      <c r="Y13" s="25">
        <v>1800</v>
      </c>
      <c r="Z13" s="25">
        <v>1800</v>
      </c>
      <c r="AA13" s="25">
        <v>1800</v>
      </c>
      <c r="AB13" s="25">
        <v>1800</v>
      </c>
      <c r="AC13" s="25">
        <v>1490</v>
      </c>
      <c r="AD13" s="25">
        <v>1450</v>
      </c>
      <c r="AE13" s="25">
        <v>2360</v>
      </c>
      <c r="AF13" s="25">
        <v>1990</v>
      </c>
      <c r="AG13" s="25">
        <v>3114</v>
      </c>
      <c r="AH13" s="25">
        <v>2609</v>
      </c>
      <c r="AI13" s="25">
        <v>2107</v>
      </c>
      <c r="AJ13" s="25">
        <v>2739</v>
      </c>
      <c r="AK13" s="25">
        <v>2202</v>
      </c>
      <c r="AL13" s="25">
        <v>1676</v>
      </c>
      <c r="AM13" s="25">
        <v>2298</v>
      </c>
      <c r="AN13" s="25">
        <v>1157</v>
      </c>
      <c r="AO13" s="25">
        <v>1500</v>
      </c>
      <c r="AP13" s="25">
        <v>1741</v>
      </c>
      <c r="AQ13" s="25">
        <v>1510</v>
      </c>
      <c r="AR13" s="25">
        <v>1102</v>
      </c>
      <c r="AS13" s="25">
        <v>2809</v>
      </c>
      <c r="AT13" s="25">
        <v>3025</v>
      </c>
      <c r="AU13" s="25">
        <v>2990</v>
      </c>
      <c r="AV13" s="25">
        <v>2135</v>
      </c>
      <c r="AW13" s="25">
        <v>3700</v>
      </c>
      <c r="AX13" s="25">
        <v>3485</v>
      </c>
      <c r="AY13" s="25">
        <v>2470</v>
      </c>
      <c r="AZ13" s="25">
        <v>3085</v>
      </c>
      <c r="BA13" s="25">
        <v>4415</v>
      </c>
      <c r="BB13" s="25">
        <v>4465</v>
      </c>
      <c r="BC13" s="25">
        <v>4790</v>
      </c>
      <c r="BD13" s="25">
        <v>4325</v>
      </c>
      <c r="BE13" s="25">
        <v>3365</v>
      </c>
      <c r="BF13" s="25">
        <v>4000</v>
      </c>
      <c r="BG13" s="25">
        <v>4775</v>
      </c>
      <c r="BH13" s="25">
        <v>4830</v>
      </c>
      <c r="BI13" s="25">
        <v>4475</v>
      </c>
      <c r="BJ13" s="25">
        <v>4175</v>
      </c>
      <c r="BK13" s="25">
        <v>4444</v>
      </c>
    </row>
    <row r="14" spans="1:63" x14ac:dyDescent="0.35">
      <c r="A14" s="52" t="s">
        <v>415</v>
      </c>
      <c r="B14" s="52" t="s">
        <v>404</v>
      </c>
      <c r="C14" s="52" t="s">
        <v>5</v>
      </c>
      <c r="D14" s="52" t="s">
        <v>0</v>
      </c>
      <c r="E14" s="25">
        <v>5600</v>
      </c>
      <c r="F14" s="25">
        <v>5600</v>
      </c>
      <c r="G14" s="25">
        <v>5600</v>
      </c>
      <c r="H14" s="25">
        <v>5600</v>
      </c>
      <c r="I14" s="25">
        <v>5600</v>
      </c>
      <c r="J14" s="25">
        <v>5600</v>
      </c>
      <c r="K14" s="25">
        <v>5600</v>
      </c>
      <c r="L14" s="25">
        <v>6300</v>
      </c>
      <c r="M14" s="25">
        <v>6300</v>
      </c>
      <c r="N14" s="25">
        <v>6300</v>
      </c>
      <c r="O14" s="25">
        <v>6300</v>
      </c>
      <c r="P14" s="25">
        <v>6300</v>
      </c>
      <c r="Q14" s="25">
        <v>6300</v>
      </c>
      <c r="R14" s="25">
        <v>6300</v>
      </c>
      <c r="S14" s="25">
        <v>6650</v>
      </c>
      <c r="T14" s="25">
        <v>6650</v>
      </c>
      <c r="U14" s="25">
        <v>6650</v>
      </c>
      <c r="V14" s="25">
        <v>6650</v>
      </c>
      <c r="W14" s="25">
        <v>7000</v>
      </c>
      <c r="X14" s="25">
        <v>7500</v>
      </c>
      <c r="Y14" s="25">
        <v>7500</v>
      </c>
      <c r="Z14" s="25">
        <v>7500</v>
      </c>
      <c r="AA14" s="25">
        <v>7500</v>
      </c>
      <c r="AB14" s="25">
        <v>7500</v>
      </c>
      <c r="AC14" s="25">
        <v>8400</v>
      </c>
      <c r="AD14" s="25">
        <v>8400</v>
      </c>
      <c r="AE14" s="25">
        <v>8400</v>
      </c>
      <c r="AF14" s="25">
        <v>8400</v>
      </c>
      <c r="AG14" s="25">
        <v>8400</v>
      </c>
      <c r="AH14" s="25">
        <v>10500</v>
      </c>
      <c r="AI14" s="25">
        <v>10661</v>
      </c>
      <c r="AJ14" s="25">
        <v>10838</v>
      </c>
      <c r="AK14" s="25">
        <v>11000</v>
      </c>
      <c r="AL14" s="25">
        <v>11500</v>
      </c>
      <c r="AM14" s="25">
        <v>12000</v>
      </c>
      <c r="AN14" s="25">
        <v>12409</v>
      </c>
      <c r="AO14" s="25">
        <v>13000</v>
      </c>
      <c r="AP14" s="25">
        <v>13086</v>
      </c>
      <c r="AQ14" s="25">
        <v>13300</v>
      </c>
      <c r="AR14" s="25">
        <v>13500</v>
      </c>
      <c r="AS14" s="25">
        <v>13800</v>
      </c>
      <c r="AT14" s="25">
        <v>13872</v>
      </c>
      <c r="AU14" s="25">
        <v>14000</v>
      </c>
      <c r="AV14" s="25">
        <v>14000</v>
      </c>
      <c r="AW14" s="25">
        <v>14200</v>
      </c>
      <c r="AX14" s="25">
        <v>14300</v>
      </c>
      <c r="AY14" s="25">
        <v>14400</v>
      </c>
      <c r="AZ14" s="25">
        <v>15000</v>
      </c>
      <c r="BA14" s="25">
        <v>14900</v>
      </c>
      <c r="BB14" s="25">
        <v>13930</v>
      </c>
      <c r="BC14" s="25">
        <v>12533</v>
      </c>
      <c r="BD14" s="25">
        <v>10519</v>
      </c>
      <c r="BE14" s="25">
        <v>8605</v>
      </c>
      <c r="BF14" s="25">
        <v>6772</v>
      </c>
      <c r="BG14" s="25">
        <v>4996</v>
      </c>
      <c r="BH14" s="25">
        <v>3400</v>
      </c>
      <c r="BI14" s="25">
        <v>2670</v>
      </c>
      <c r="BJ14" s="25">
        <v>3125</v>
      </c>
      <c r="BK14" s="25">
        <v>3781</v>
      </c>
    </row>
    <row r="15" spans="1:63" x14ac:dyDescent="0.35">
      <c r="D15" s="52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</row>
    <row r="16" spans="1:63" x14ac:dyDescent="0.35">
      <c r="A16" s="52" t="s">
        <v>415</v>
      </c>
      <c r="B16" s="52" t="s">
        <v>262</v>
      </c>
      <c r="C16" s="52" t="s">
        <v>5</v>
      </c>
      <c r="D16" s="52" t="s">
        <v>0</v>
      </c>
      <c r="E16" s="25">
        <v>4500</v>
      </c>
      <c r="F16" s="25">
        <v>4500</v>
      </c>
      <c r="G16" s="25">
        <v>4500</v>
      </c>
      <c r="H16" s="25">
        <v>4500</v>
      </c>
      <c r="I16" s="25">
        <v>5400</v>
      </c>
      <c r="J16" s="25">
        <v>5550</v>
      </c>
      <c r="K16" s="25">
        <v>5400</v>
      </c>
      <c r="L16" s="25">
        <v>7500</v>
      </c>
      <c r="M16" s="25">
        <v>8100</v>
      </c>
      <c r="N16" s="25">
        <v>9000</v>
      </c>
      <c r="O16" s="25">
        <v>9960</v>
      </c>
      <c r="P16" s="25">
        <v>6600</v>
      </c>
      <c r="Q16" s="25">
        <v>5700</v>
      </c>
      <c r="R16" s="25">
        <v>6300</v>
      </c>
      <c r="S16" s="25">
        <v>5400</v>
      </c>
      <c r="T16" s="25">
        <v>6822</v>
      </c>
      <c r="U16" s="25">
        <v>7275</v>
      </c>
      <c r="V16" s="25">
        <v>3705</v>
      </c>
      <c r="W16" s="25">
        <v>7530</v>
      </c>
      <c r="X16" s="25">
        <v>14700</v>
      </c>
      <c r="Y16" s="25">
        <v>15129</v>
      </c>
      <c r="Z16" s="25">
        <v>15450</v>
      </c>
      <c r="AA16" s="25">
        <v>14904</v>
      </c>
      <c r="AB16" s="25">
        <v>15300</v>
      </c>
      <c r="AC16" s="25">
        <v>8713</v>
      </c>
      <c r="AD16" s="25">
        <v>7800</v>
      </c>
      <c r="AE16" s="25">
        <v>12000</v>
      </c>
      <c r="AF16" s="25">
        <v>12900</v>
      </c>
      <c r="AG16" s="25">
        <v>13330</v>
      </c>
      <c r="AH16" s="25">
        <v>14780</v>
      </c>
      <c r="AI16" s="25">
        <v>14247</v>
      </c>
      <c r="AJ16" s="25">
        <v>15909</v>
      </c>
      <c r="AK16" s="25">
        <v>17858</v>
      </c>
      <c r="AL16" s="25">
        <v>17741</v>
      </c>
      <c r="AM16" s="25">
        <v>26418</v>
      </c>
      <c r="AN16" s="25">
        <v>20300</v>
      </c>
      <c r="AO16" s="25">
        <v>21000</v>
      </c>
      <c r="AP16" s="25">
        <v>22500</v>
      </c>
      <c r="AQ16" s="25">
        <v>12780</v>
      </c>
      <c r="AR16" s="25">
        <v>13800</v>
      </c>
      <c r="AS16" s="25">
        <v>10145</v>
      </c>
      <c r="AT16" s="25">
        <v>8833</v>
      </c>
      <c r="AU16" s="25">
        <v>5422</v>
      </c>
      <c r="AV16" s="25">
        <v>6603</v>
      </c>
      <c r="AW16" s="25">
        <v>6000</v>
      </c>
      <c r="AX16" s="25">
        <v>7100</v>
      </c>
      <c r="AY16" s="25">
        <v>8100</v>
      </c>
      <c r="AZ16" s="25">
        <v>6800</v>
      </c>
      <c r="BA16" s="25">
        <v>6900</v>
      </c>
      <c r="BB16" s="25">
        <v>5000</v>
      </c>
      <c r="BC16" s="25">
        <v>5600</v>
      </c>
      <c r="BD16" s="25">
        <v>5800</v>
      </c>
      <c r="BE16" s="25">
        <v>5797</v>
      </c>
      <c r="BF16" s="25">
        <v>3810</v>
      </c>
      <c r="BG16" s="25">
        <v>5800</v>
      </c>
      <c r="BH16" s="25">
        <v>7000</v>
      </c>
      <c r="BI16" s="25">
        <v>6500</v>
      </c>
      <c r="BJ16" s="25">
        <v>6600</v>
      </c>
      <c r="BK16" s="25">
        <v>5808</v>
      </c>
    </row>
    <row r="17" spans="1:63" x14ac:dyDescent="0.35">
      <c r="A17" s="52" t="s">
        <v>415</v>
      </c>
      <c r="B17" s="52" t="s">
        <v>260</v>
      </c>
      <c r="C17" s="52" t="s">
        <v>5</v>
      </c>
      <c r="D17" s="52" t="s">
        <v>0</v>
      </c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v>1000</v>
      </c>
      <c r="AF17" s="25">
        <v>1000</v>
      </c>
      <c r="AG17" s="25">
        <v>2000</v>
      </c>
      <c r="AH17" s="25">
        <v>2131</v>
      </c>
      <c r="AI17" s="25">
        <v>2775</v>
      </c>
      <c r="AJ17" s="25">
        <v>4849</v>
      </c>
      <c r="AK17" s="25">
        <v>5168</v>
      </c>
      <c r="AL17" s="25">
        <v>5100</v>
      </c>
      <c r="AM17" s="25">
        <v>5500</v>
      </c>
      <c r="AN17" s="25">
        <v>5300</v>
      </c>
      <c r="AO17" s="25">
        <v>5450</v>
      </c>
      <c r="AP17" s="25">
        <v>4410</v>
      </c>
      <c r="AQ17" s="25">
        <v>4700</v>
      </c>
      <c r="AR17" s="25">
        <v>4500</v>
      </c>
      <c r="AS17" s="25">
        <v>3321</v>
      </c>
      <c r="AT17" s="25">
        <v>3748</v>
      </c>
      <c r="AU17" s="25">
        <v>2835</v>
      </c>
      <c r="AV17" s="25">
        <v>6150</v>
      </c>
      <c r="AW17" s="25">
        <v>6750</v>
      </c>
      <c r="AX17" s="25">
        <v>7500</v>
      </c>
      <c r="AY17" s="25">
        <v>7575</v>
      </c>
      <c r="AZ17" s="25">
        <v>7650</v>
      </c>
      <c r="BA17" s="25">
        <v>8250</v>
      </c>
      <c r="BB17" s="25">
        <v>9560</v>
      </c>
      <c r="BC17" s="25">
        <v>14485</v>
      </c>
      <c r="BD17" s="25">
        <v>13890</v>
      </c>
      <c r="BE17" s="25">
        <v>11730</v>
      </c>
      <c r="BF17" s="25">
        <v>15400</v>
      </c>
      <c r="BG17" s="25">
        <v>16770</v>
      </c>
      <c r="BH17" s="25">
        <v>16800</v>
      </c>
      <c r="BI17" s="25">
        <v>16255</v>
      </c>
      <c r="BJ17" s="25">
        <v>16235</v>
      </c>
      <c r="BK17" s="25">
        <v>16655</v>
      </c>
    </row>
    <row r="18" spans="1:63" x14ac:dyDescent="0.35">
      <c r="A18" s="52" t="s">
        <v>415</v>
      </c>
      <c r="B18" s="52" t="s">
        <v>263</v>
      </c>
      <c r="C18" s="52" t="s">
        <v>5</v>
      </c>
      <c r="D18" s="52" t="s">
        <v>0</v>
      </c>
      <c r="E18" s="25">
        <v>1040</v>
      </c>
      <c r="F18" s="25">
        <v>1040</v>
      </c>
      <c r="G18" s="25">
        <v>1400</v>
      </c>
      <c r="H18" s="25">
        <v>1200</v>
      </c>
      <c r="I18" s="25">
        <v>1200</v>
      </c>
      <c r="J18" s="25">
        <v>1200</v>
      </c>
      <c r="K18" s="25">
        <v>1300</v>
      </c>
      <c r="L18" s="25">
        <v>1400</v>
      </c>
      <c r="M18" s="25">
        <v>1800</v>
      </c>
      <c r="N18" s="25">
        <v>2000</v>
      </c>
      <c r="O18" s="25">
        <v>2500</v>
      </c>
      <c r="P18" s="25">
        <v>2800</v>
      </c>
      <c r="Q18" s="25">
        <v>3000</v>
      </c>
      <c r="R18" s="25">
        <v>3000</v>
      </c>
      <c r="S18" s="25">
        <v>2000</v>
      </c>
      <c r="T18" s="25">
        <v>3500</v>
      </c>
      <c r="U18" s="25">
        <v>4949</v>
      </c>
      <c r="V18" s="25">
        <v>7030</v>
      </c>
      <c r="W18" s="25">
        <v>7760</v>
      </c>
      <c r="X18" s="25">
        <v>7933</v>
      </c>
      <c r="Y18" s="25">
        <v>8654</v>
      </c>
      <c r="Z18" s="25">
        <v>9220</v>
      </c>
      <c r="AA18" s="25">
        <v>8728</v>
      </c>
      <c r="AB18" s="25">
        <v>8900</v>
      </c>
      <c r="AC18" s="25">
        <v>5162</v>
      </c>
      <c r="AD18" s="25">
        <v>5010</v>
      </c>
      <c r="AE18" s="25">
        <v>6310</v>
      </c>
      <c r="AF18" s="25">
        <v>4505</v>
      </c>
      <c r="AG18" s="25">
        <v>5921</v>
      </c>
      <c r="AH18" s="25">
        <v>6410</v>
      </c>
      <c r="AI18" s="25">
        <v>5626</v>
      </c>
      <c r="AJ18" s="25">
        <v>6759</v>
      </c>
      <c r="AK18" s="25">
        <v>5279</v>
      </c>
      <c r="AL18" s="25">
        <v>4636</v>
      </c>
      <c r="AM18" s="25">
        <v>8443</v>
      </c>
      <c r="AN18" s="25">
        <v>11857</v>
      </c>
      <c r="AO18" s="25">
        <v>12000</v>
      </c>
      <c r="AP18" s="25">
        <v>15000</v>
      </c>
      <c r="AQ18" s="25">
        <v>12950</v>
      </c>
      <c r="AR18" s="25">
        <v>13201</v>
      </c>
      <c r="AS18" s="25">
        <v>16779</v>
      </c>
      <c r="AT18" s="25">
        <v>16377</v>
      </c>
      <c r="AU18" s="25">
        <v>16019</v>
      </c>
      <c r="AV18" s="25">
        <v>12404</v>
      </c>
      <c r="AW18" s="25">
        <v>26990</v>
      </c>
      <c r="AX18" s="25">
        <v>27600</v>
      </c>
      <c r="AY18" s="25">
        <v>35070</v>
      </c>
      <c r="AZ18" s="25">
        <v>32690</v>
      </c>
      <c r="BA18" s="25">
        <v>35163</v>
      </c>
      <c r="BB18" s="25">
        <v>50945</v>
      </c>
      <c r="BC18" s="25">
        <v>70195</v>
      </c>
      <c r="BD18" s="25">
        <v>46020</v>
      </c>
      <c r="BE18" s="25">
        <v>54805</v>
      </c>
      <c r="BF18" s="25">
        <v>59250</v>
      </c>
      <c r="BG18" s="25">
        <v>62010</v>
      </c>
      <c r="BH18" s="25">
        <v>63200</v>
      </c>
      <c r="BI18" s="25">
        <v>49105</v>
      </c>
      <c r="BJ18" s="25">
        <v>48885</v>
      </c>
      <c r="BK18" s="25">
        <v>53185</v>
      </c>
    </row>
    <row r="19" spans="1:63" x14ac:dyDescent="0.35">
      <c r="A19" s="52" t="s">
        <v>415</v>
      </c>
      <c r="B19" s="52" t="s">
        <v>290</v>
      </c>
      <c r="C19" s="52" t="s">
        <v>5</v>
      </c>
      <c r="D19" s="52" t="s">
        <v>0</v>
      </c>
      <c r="E19" s="25">
        <v>3100</v>
      </c>
      <c r="F19" s="25">
        <v>3000</v>
      </c>
      <c r="G19" s="25">
        <v>3150</v>
      </c>
      <c r="H19" s="25">
        <v>3200</v>
      </c>
      <c r="I19" s="25">
        <v>3200</v>
      </c>
      <c r="J19" s="25">
        <v>3300</v>
      </c>
      <c r="K19" s="25">
        <v>3400</v>
      </c>
      <c r="L19" s="25">
        <v>3500</v>
      </c>
      <c r="M19" s="25">
        <v>3500</v>
      </c>
      <c r="N19" s="25">
        <v>3700</v>
      </c>
      <c r="O19" s="25">
        <v>3650</v>
      </c>
      <c r="P19" s="25">
        <v>3750</v>
      </c>
      <c r="Q19" s="25">
        <v>3750</v>
      </c>
      <c r="R19" s="25">
        <v>3800</v>
      </c>
      <c r="S19" s="25">
        <v>3400</v>
      </c>
      <c r="T19" s="25">
        <v>1718</v>
      </c>
      <c r="U19" s="25">
        <v>4461</v>
      </c>
      <c r="V19" s="25">
        <v>3330</v>
      </c>
      <c r="W19" s="25">
        <v>3170</v>
      </c>
      <c r="X19" s="25">
        <v>3298</v>
      </c>
      <c r="Y19" s="25">
        <v>3900</v>
      </c>
      <c r="Z19" s="25">
        <v>4220</v>
      </c>
      <c r="AA19" s="25">
        <v>3537</v>
      </c>
      <c r="AB19" s="25">
        <v>3626</v>
      </c>
      <c r="AC19" s="25">
        <v>2058</v>
      </c>
      <c r="AD19" s="25">
        <v>2601</v>
      </c>
      <c r="AE19" s="25">
        <v>3748</v>
      </c>
      <c r="AF19" s="25">
        <v>4447</v>
      </c>
      <c r="AG19" s="25">
        <v>4950</v>
      </c>
      <c r="AH19" s="25">
        <v>4210</v>
      </c>
      <c r="AI19" s="25">
        <v>5500</v>
      </c>
      <c r="AJ19" s="25">
        <v>5147</v>
      </c>
      <c r="AK19" s="25">
        <v>4521</v>
      </c>
      <c r="AL19" s="25">
        <v>5990</v>
      </c>
      <c r="AM19" s="25">
        <v>4837</v>
      </c>
      <c r="AN19" s="25">
        <v>3245</v>
      </c>
      <c r="AO19" s="25">
        <v>2295</v>
      </c>
      <c r="AP19" s="25">
        <v>4300</v>
      </c>
      <c r="AQ19" s="25">
        <v>5850</v>
      </c>
      <c r="AR19" s="25">
        <v>5403</v>
      </c>
      <c r="AS19" s="25">
        <v>3002</v>
      </c>
      <c r="AT19" s="25">
        <v>2992</v>
      </c>
      <c r="AU19" s="25">
        <v>7799</v>
      </c>
      <c r="AV19" s="25">
        <v>4720</v>
      </c>
      <c r="AW19" s="25">
        <v>11100</v>
      </c>
      <c r="AX19" s="25">
        <v>11950</v>
      </c>
      <c r="AY19" s="25">
        <v>10455</v>
      </c>
      <c r="AZ19" s="25">
        <v>10595</v>
      </c>
      <c r="BA19" s="25">
        <v>19425</v>
      </c>
      <c r="BB19" s="25">
        <v>11435</v>
      </c>
      <c r="BC19" s="25">
        <v>13820</v>
      </c>
      <c r="BD19" s="25">
        <v>6360</v>
      </c>
      <c r="BE19" s="25">
        <v>13905</v>
      </c>
      <c r="BF19" s="25">
        <v>17035</v>
      </c>
      <c r="BG19" s="25">
        <v>18675</v>
      </c>
      <c r="BH19" s="25">
        <v>19130</v>
      </c>
      <c r="BI19" s="25">
        <v>7960</v>
      </c>
      <c r="BJ19" s="25">
        <v>8380</v>
      </c>
      <c r="BK19" s="25">
        <v>12408</v>
      </c>
    </row>
    <row r="20" spans="1:63" x14ac:dyDescent="0.35">
      <c r="D20" s="52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</row>
    <row r="21" spans="1:63" x14ac:dyDescent="0.35">
      <c r="D21" s="52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</row>
    <row r="22" spans="1:63" x14ac:dyDescent="0.35">
      <c r="B22" s="52" t="s">
        <v>421</v>
      </c>
      <c r="D22" s="52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</row>
    <row r="23" spans="1:63" x14ac:dyDescent="0.35">
      <c r="A23" s="52" t="s">
        <v>415</v>
      </c>
      <c r="B23" s="52" t="s">
        <v>115</v>
      </c>
      <c r="C23" s="52" t="s">
        <v>5</v>
      </c>
      <c r="D23" s="52" t="s">
        <v>0</v>
      </c>
      <c r="E23" s="25">
        <v>557000</v>
      </c>
      <c r="F23" s="25">
        <v>528000</v>
      </c>
      <c r="G23" s="25">
        <v>535000</v>
      </c>
      <c r="H23" s="25">
        <v>754000</v>
      </c>
      <c r="I23" s="25">
        <v>763000</v>
      </c>
      <c r="J23" s="25">
        <v>774000</v>
      </c>
      <c r="K23" s="25">
        <v>833000</v>
      </c>
      <c r="L23" s="25">
        <v>796000</v>
      </c>
      <c r="M23" s="25">
        <v>921503</v>
      </c>
      <c r="N23" s="25">
        <v>928231</v>
      </c>
      <c r="O23" s="25">
        <v>837284</v>
      </c>
      <c r="P23" s="25">
        <v>843330</v>
      </c>
      <c r="Q23" s="25">
        <v>910310</v>
      </c>
      <c r="R23" s="25">
        <v>931914</v>
      </c>
      <c r="S23" s="25">
        <v>938000</v>
      </c>
      <c r="T23" s="25">
        <v>691325</v>
      </c>
      <c r="U23" s="25">
        <v>727621</v>
      </c>
      <c r="V23" s="25">
        <v>753380</v>
      </c>
      <c r="W23" s="25">
        <v>898610</v>
      </c>
      <c r="X23" s="25">
        <v>1081495</v>
      </c>
      <c r="Y23" s="25">
        <v>1187445</v>
      </c>
      <c r="Z23" s="25">
        <v>1127049</v>
      </c>
      <c r="AA23" s="25">
        <v>1132450</v>
      </c>
      <c r="AB23" s="25">
        <v>1355005</v>
      </c>
      <c r="AC23" s="25">
        <v>1428510</v>
      </c>
      <c r="AD23" s="25">
        <v>1490981</v>
      </c>
      <c r="AE23" s="25">
        <v>1242881</v>
      </c>
      <c r="AF23" s="25">
        <v>1054211</v>
      </c>
      <c r="AG23" s="25">
        <v>1447954</v>
      </c>
      <c r="AH23" s="25">
        <v>1558061</v>
      </c>
      <c r="AI23" s="25">
        <v>1292405</v>
      </c>
      <c r="AJ23" s="25">
        <v>1561060</v>
      </c>
      <c r="AK23" s="25">
        <v>1298250</v>
      </c>
      <c r="AL23" s="25">
        <v>1632811</v>
      </c>
      <c r="AM23" s="25">
        <v>1468204</v>
      </c>
      <c r="AN23" s="25">
        <v>1491595</v>
      </c>
      <c r="AO23" s="25">
        <v>1738300</v>
      </c>
      <c r="AP23" s="25">
        <v>1784400</v>
      </c>
      <c r="AQ23" s="25">
        <v>2198925</v>
      </c>
      <c r="AR23" s="25">
        <v>2318700</v>
      </c>
      <c r="AS23" s="25">
        <v>2446569</v>
      </c>
      <c r="AT23" s="25">
        <v>2540622</v>
      </c>
      <c r="AU23" s="25">
        <v>2518278</v>
      </c>
      <c r="AV23" s="25">
        <v>2732500</v>
      </c>
      <c r="AW23" s="25">
        <v>2940560</v>
      </c>
      <c r="AX23" s="25">
        <v>3113650</v>
      </c>
      <c r="AY23" s="25">
        <v>3398240</v>
      </c>
      <c r="AZ23" s="25">
        <v>4077685</v>
      </c>
      <c r="BA23" s="25">
        <v>4279186</v>
      </c>
      <c r="BB23" s="25">
        <v>4091515</v>
      </c>
      <c r="BC23" s="25">
        <v>4161995</v>
      </c>
      <c r="BD23" s="25">
        <v>4614695</v>
      </c>
      <c r="BE23" s="25">
        <v>4628645</v>
      </c>
      <c r="BF23" s="25">
        <v>5414865</v>
      </c>
      <c r="BG23" s="25">
        <v>5618250</v>
      </c>
      <c r="BH23" s="25">
        <v>5701160</v>
      </c>
      <c r="BI23" s="25">
        <v>5232304</v>
      </c>
      <c r="BJ23" s="25">
        <v>4566380</v>
      </c>
      <c r="BK23" s="25">
        <v>4155000</v>
      </c>
    </row>
    <row r="24" spans="1:63" x14ac:dyDescent="0.35">
      <c r="A24" s="52" t="s">
        <v>415</v>
      </c>
      <c r="B24" s="52" t="s">
        <v>345</v>
      </c>
      <c r="C24" s="52" t="s">
        <v>5</v>
      </c>
      <c r="D24" s="52" t="s">
        <v>0</v>
      </c>
      <c r="E24" s="25">
        <v>2000</v>
      </c>
      <c r="F24" s="25">
        <v>2000</v>
      </c>
      <c r="G24" s="25">
        <v>2300</v>
      </c>
      <c r="H24" s="25">
        <v>2300</v>
      </c>
      <c r="I24" s="25">
        <v>2300</v>
      </c>
      <c r="J24" s="25">
        <v>2400</v>
      </c>
      <c r="K24" s="25">
        <v>2500</v>
      </c>
      <c r="L24" s="25">
        <v>2600</v>
      </c>
      <c r="M24" s="25">
        <v>2600</v>
      </c>
      <c r="N24" s="25">
        <v>2500</v>
      </c>
      <c r="O24" s="25">
        <v>2700</v>
      </c>
      <c r="P24" s="25">
        <v>2800</v>
      </c>
      <c r="Q24" s="25">
        <v>2800</v>
      </c>
      <c r="R24" s="25">
        <v>2900</v>
      </c>
      <c r="S24" s="25">
        <v>2600</v>
      </c>
      <c r="T24" s="25">
        <v>2600</v>
      </c>
      <c r="U24" s="25">
        <v>2800</v>
      </c>
      <c r="V24" s="25">
        <v>2900</v>
      </c>
      <c r="W24" s="25">
        <v>3000</v>
      </c>
      <c r="X24" s="25">
        <v>3100</v>
      </c>
      <c r="Y24" s="25">
        <v>3200</v>
      </c>
      <c r="Z24" s="25">
        <v>3500</v>
      </c>
      <c r="AA24" s="25">
        <v>3500</v>
      </c>
      <c r="AB24" s="25">
        <v>3600</v>
      </c>
      <c r="AC24" s="25">
        <v>4000</v>
      </c>
      <c r="AD24" s="25">
        <v>4000</v>
      </c>
      <c r="AE24" s="25">
        <v>3500</v>
      </c>
      <c r="AF24" s="25">
        <v>3000</v>
      </c>
      <c r="AG24" s="25">
        <v>3200</v>
      </c>
      <c r="AH24" s="25">
        <v>3500</v>
      </c>
      <c r="AI24" s="25">
        <v>3800</v>
      </c>
      <c r="AJ24" s="25">
        <v>4000</v>
      </c>
      <c r="AK24" s="25">
        <v>4150</v>
      </c>
      <c r="AL24" s="25">
        <v>4500</v>
      </c>
      <c r="AM24" s="25">
        <v>4350</v>
      </c>
      <c r="AN24" s="25">
        <v>4400</v>
      </c>
      <c r="AO24" s="25">
        <v>4482</v>
      </c>
      <c r="AP24" s="25">
        <v>4596</v>
      </c>
      <c r="AQ24" s="25">
        <v>4500</v>
      </c>
      <c r="AR24" s="25">
        <v>3744</v>
      </c>
      <c r="AS24" s="25">
        <v>5000</v>
      </c>
      <c r="AT24" s="25">
        <v>6724</v>
      </c>
      <c r="AU24" s="25">
        <v>7066</v>
      </c>
      <c r="AV24" s="25">
        <v>7000</v>
      </c>
      <c r="AW24" s="25">
        <v>9400</v>
      </c>
      <c r="AX24" s="25">
        <v>9500</v>
      </c>
      <c r="AY24" s="25">
        <v>9600</v>
      </c>
      <c r="AZ24" s="25">
        <v>10500</v>
      </c>
      <c r="BA24" s="25">
        <v>11000</v>
      </c>
      <c r="BB24" s="25">
        <v>11119</v>
      </c>
      <c r="BC24" s="25">
        <v>11312</v>
      </c>
      <c r="BD24" s="25">
        <v>11500</v>
      </c>
      <c r="BE24" s="25">
        <v>11650</v>
      </c>
      <c r="BF24" s="25">
        <v>11882</v>
      </c>
      <c r="BG24" s="25">
        <v>12738</v>
      </c>
      <c r="BH24" s="25">
        <v>12907</v>
      </c>
      <c r="BI24" s="25">
        <v>13227</v>
      </c>
      <c r="BJ24" s="25">
        <v>13547</v>
      </c>
      <c r="BK24" s="25">
        <v>13866</v>
      </c>
    </row>
    <row r="25" spans="1:63" x14ac:dyDescent="0.35">
      <c r="A25" s="52" t="s">
        <v>415</v>
      </c>
      <c r="B25" s="52" t="s">
        <v>280</v>
      </c>
      <c r="C25" s="52" t="s">
        <v>5</v>
      </c>
      <c r="D25" s="52" t="s">
        <v>0</v>
      </c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>
        <v>6000</v>
      </c>
      <c r="AQ25" s="25">
        <v>11181</v>
      </c>
      <c r="AR25" s="25">
        <v>6500</v>
      </c>
      <c r="AS25" s="25">
        <v>10041</v>
      </c>
      <c r="AT25" s="25">
        <v>46454</v>
      </c>
      <c r="AU25" s="25">
        <v>12506</v>
      </c>
      <c r="AV25" s="25">
        <v>13000</v>
      </c>
      <c r="AW25" s="25">
        <v>13600</v>
      </c>
      <c r="AX25" s="25">
        <v>14838</v>
      </c>
      <c r="AY25" s="25">
        <v>15045</v>
      </c>
      <c r="AZ25" s="25">
        <v>15190</v>
      </c>
      <c r="BA25" s="25">
        <v>15431</v>
      </c>
      <c r="BB25" s="25">
        <v>15696</v>
      </c>
      <c r="BC25" s="25">
        <v>15978</v>
      </c>
      <c r="BD25" s="25">
        <v>14500</v>
      </c>
      <c r="BE25" s="25">
        <v>16833</v>
      </c>
      <c r="BF25" s="25">
        <v>16990</v>
      </c>
      <c r="BG25" s="25">
        <v>16994</v>
      </c>
      <c r="BH25" s="25">
        <v>16470</v>
      </c>
      <c r="BI25" s="25">
        <v>16589</v>
      </c>
      <c r="BJ25" s="25">
        <v>16709</v>
      </c>
      <c r="BK25" s="25">
        <v>16828</v>
      </c>
    </row>
    <row r="26" spans="1:63" x14ac:dyDescent="0.35">
      <c r="A26" s="52" t="s">
        <v>415</v>
      </c>
      <c r="B26" s="52" t="s">
        <v>281</v>
      </c>
      <c r="C26" s="52" t="s">
        <v>5</v>
      </c>
      <c r="D26" s="52" t="s">
        <v>0</v>
      </c>
      <c r="E26" s="25">
        <v>1500</v>
      </c>
      <c r="F26" s="25">
        <v>1500</v>
      </c>
      <c r="G26" s="25">
        <v>1500</v>
      </c>
      <c r="H26" s="25">
        <v>1500</v>
      </c>
      <c r="I26" s="25">
        <v>1800</v>
      </c>
      <c r="J26" s="25">
        <v>1850</v>
      </c>
      <c r="K26" s="25">
        <v>1800</v>
      </c>
      <c r="L26" s="25">
        <v>2500</v>
      </c>
      <c r="M26" s="25">
        <v>2700</v>
      </c>
      <c r="N26" s="25">
        <v>3000</v>
      </c>
      <c r="O26" s="25">
        <v>3320</v>
      </c>
      <c r="P26" s="25">
        <v>2200</v>
      </c>
      <c r="Q26" s="25">
        <v>1900</v>
      </c>
      <c r="R26" s="25">
        <v>2100</v>
      </c>
      <c r="S26" s="25">
        <v>1800</v>
      </c>
      <c r="T26" s="25">
        <v>2274</v>
      </c>
      <c r="U26" s="25">
        <v>2425</v>
      </c>
      <c r="V26" s="25">
        <v>1235</v>
      </c>
      <c r="W26" s="25">
        <v>2510</v>
      </c>
      <c r="X26" s="25">
        <v>4900</v>
      </c>
      <c r="Y26" s="25">
        <v>5043</v>
      </c>
      <c r="Z26" s="25">
        <v>5150</v>
      </c>
      <c r="AA26" s="25">
        <v>4968</v>
      </c>
      <c r="AB26" s="25">
        <v>5100</v>
      </c>
      <c r="AC26" s="25">
        <v>2904</v>
      </c>
      <c r="AD26" s="25">
        <v>2600</v>
      </c>
      <c r="AE26" s="25">
        <v>4000</v>
      </c>
      <c r="AF26" s="25">
        <v>4300</v>
      </c>
      <c r="AG26" s="25">
        <v>4444</v>
      </c>
      <c r="AH26" s="25">
        <v>4928</v>
      </c>
      <c r="AI26" s="25">
        <v>4749</v>
      </c>
      <c r="AJ26" s="25">
        <v>5303</v>
      </c>
      <c r="AK26" s="25">
        <v>5947</v>
      </c>
      <c r="AL26" s="25">
        <v>5913</v>
      </c>
      <c r="AM26" s="25">
        <v>8808</v>
      </c>
      <c r="AN26" s="25">
        <v>6800</v>
      </c>
      <c r="AO26" s="25">
        <v>7000</v>
      </c>
      <c r="AP26" s="25">
        <v>7500</v>
      </c>
      <c r="AQ26" s="25">
        <v>4260</v>
      </c>
      <c r="AR26" s="25">
        <v>4600</v>
      </c>
      <c r="AS26" s="25">
        <v>3381</v>
      </c>
      <c r="AT26" s="25">
        <v>2944</v>
      </c>
      <c r="AU26" s="25">
        <v>1808</v>
      </c>
      <c r="AV26" s="25">
        <v>2200</v>
      </c>
      <c r="AW26" s="25">
        <v>2000</v>
      </c>
      <c r="AX26" s="25">
        <v>2370</v>
      </c>
      <c r="AY26" s="25">
        <v>2705</v>
      </c>
      <c r="AZ26" s="25">
        <v>2235</v>
      </c>
      <c r="BA26" s="25">
        <v>2280</v>
      </c>
      <c r="BB26" s="25">
        <v>1645</v>
      </c>
      <c r="BC26" s="25">
        <v>1840</v>
      </c>
      <c r="BD26" s="25">
        <v>1905</v>
      </c>
      <c r="BE26" s="25">
        <v>3160</v>
      </c>
      <c r="BF26" s="25">
        <v>1225</v>
      </c>
      <c r="BG26" s="25">
        <v>1910</v>
      </c>
      <c r="BH26" s="25">
        <v>2530</v>
      </c>
      <c r="BI26" s="25">
        <v>2235</v>
      </c>
      <c r="BJ26" s="25">
        <v>2365</v>
      </c>
      <c r="BK26" s="25"/>
    </row>
    <row r="27" spans="1:63" x14ac:dyDescent="0.35">
      <c r="A27" s="52" t="s">
        <v>415</v>
      </c>
      <c r="B27" s="52" t="s">
        <v>282</v>
      </c>
      <c r="C27" s="52" t="s">
        <v>5</v>
      </c>
      <c r="D27" s="52" t="s">
        <v>0</v>
      </c>
      <c r="E27" s="25">
        <v>3000</v>
      </c>
      <c r="F27" s="25">
        <v>3000</v>
      </c>
      <c r="G27" s="25">
        <v>3000</v>
      </c>
      <c r="H27" s="25">
        <v>3000</v>
      </c>
      <c r="I27" s="25">
        <v>3600</v>
      </c>
      <c r="J27" s="25">
        <v>3700</v>
      </c>
      <c r="K27" s="25">
        <v>3600</v>
      </c>
      <c r="L27" s="25">
        <v>5000</v>
      </c>
      <c r="M27" s="25">
        <v>5400</v>
      </c>
      <c r="N27" s="25">
        <v>6000</v>
      </c>
      <c r="O27" s="25">
        <v>6640</v>
      </c>
      <c r="P27" s="25">
        <v>4400</v>
      </c>
      <c r="Q27" s="25">
        <v>3800</v>
      </c>
      <c r="R27" s="25">
        <v>4200</v>
      </c>
      <c r="S27" s="25">
        <v>3600</v>
      </c>
      <c r="T27" s="25">
        <v>4548</v>
      </c>
      <c r="U27" s="25">
        <v>4850</v>
      </c>
      <c r="V27" s="25">
        <v>2470</v>
      </c>
      <c r="W27" s="25">
        <v>5020</v>
      </c>
      <c r="X27" s="25">
        <v>9800</v>
      </c>
      <c r="Y27" s="25">
        <v>10086</v>
      </c>
      <c r="Z27" s="25">
        <v>10300</v>
      </c>
      <c r="AA27" s="25">
        <v>9936</v>
      </c>
      <c r="AB27" s="25">
        <v>10200</v>
      </c>
      <c r="AC27" s="25">
        <v>5809</v>
      </c>
      <c r="AD27" s="25">
        <v>5200</v>
      </c>
      <c r="AE27" s="25">
        <v>8000</v>
      </c>
      <c r="AF27" s="25">
        <v>8600</v>
      </c>
      <c r="AG27" s="25">
        <v>8880</v>
      </c>
      <c r="AH27" s="25">
        <v>9850</v>
      </c>
      <c r="AI27" s="25">
        <v>9498</v>
      </c>
      <c r="AJ27" s="25">
        <v>10606</v>
      </c>
      <c r="AK27" s="25">
        <v>11905</v>
      </c>
      <c r="AL27" s="25">
        <v>11826</v>
      </c>
      <c r="AM27" s="25">
        <v>17610</v>
      </c>
      <c r="AN27" s="25">
        <v>13534</v>
      </c>
      <c r="AO27" s="25">
        <v>14000</v>
      </c>
      <c r="AP27" s="25">
        <v>15000</v>
      </c>
      <c r="AQ27" s="25">
        <v>8520</v>
      </c>
      <c r="AR27" s="25">
        <v>9200</v>
      </c>
      <c r="AS27" s="25">
        <v>6764</v>
      </c>
      <c r="AT27" s="25">
        <v>5889</v>
      </c>
      <c r="AU27" s="25">
        <v>3615</v>
      </c>
      <c r="AV27" s="25">
        <v>4402</v>
      </c>
      <c r="AW27" s="25">
        <v>4000</v>
      </c>
      <c r="AX27" s="25">
        <v>4700</v>
      </c>
      <c r="AY27" s="25">
        <v>5400</v>
      </c>
      <c r="AZ27" s="25">
        <v>4500</v>
      </c>
      <c r="BA27" s="25">
        <v>4600</v>
      </c>
      <c r="BB27" s="25">
        <v>3300</v>
      </c>
      <c r="BC27" s="25">
        <v>3700</v>
      </c>
      <c r="BD27" s="25">
        <v>3800</v>
      </c>
      <c r="BE27" s="25">
        <v>4840</v>
      </c>
      <c r="BF27" s="25">
        <v>4000</v>
      </c>
      <c r="BG27" s="25">
        <v>3509</v>
      </c>
      <c r="BH27" s="25">
        <v>4300</v>
      </c>
      <c r="BI27" s="25">
        <v>4100</v>
      </c>
      <c r="BJ27" s="25">
        <v>4150</v>
      </c>
      <c r="BK27" s="25"/>
    </row>
    <row r="28" spans="1:63" x14ac:dyDescent="0.35">
      <c r="A28" s="52" t="s">
        <v>415</v>
      </c>
      <c r="B28" s="52" t="s">
        <v>125</v>
      </c>
      <c r="C28" s="52" t="s">
        <v>5</v>
      </c>
      <c r="D28" s="52" t="s">
        <v>0</v>
      </c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>
        <v>50</v>
      </c>
      <c r="AX28" s="25">
        <v>50</v>
      </c>
      <c r="AY28" s="25">
        <v>675</v>
      </c>
      <c r="AZ28" s="25">
        <v>900</v>
      </c>
      <c r="BA28" s="25">
        <v>1700</v>
      </c>
      <c r="BB28" s="25">
        <v>4700</v>
      </c>
      <c r="BC28" s="25">
        <v>5050</v>
      </c>
      <c r="BD28" s="25">
        <v>3820</v>
      </c>
      <c r="BE28" s="25">
        <v>3000</v>
      </c>
      <c r="BF28" s="25">
        <v>3066</v>
      </c>
      <c r="BG28" s="25">
        <v>7432</v>
      </c>
      <c r="BH28" s="25">
        <v>7430</v>
      </c>
      <c r="BI28" s="25">
        <v>6443</v>
      </c>
      <c r="BJ28" s="25">
        <v>6724</v>
      </c>
      <c r="BK28" s="25"/>
    </row>
    <row r="29" spans="1:63" x14ac:dyDescent="0.35">
      <c r="A29" s="52" t="s">
        <v>415</v>
      </c>
      <c r="B29" s="52" t="s">
        <v>7</v>
      </c>
      <c r="C29" s="52" t="s">
        <v>5</v>
      </c>
      <c r="D29" s="52" t="s">
        <v>0</v>
      </c>
      <c r="E29" s="25">
        <v>6600</v>
      </c>
      <c r="F29" s="25">
        <v>6600</v>
      </c>
      <c r="G29" s="25">
        <v>6600</v>
      </c>
      <c r="H29" s="25">
        <v>6600</v>
      </c>
      <c r="I29" s="25">
        <v>6600</v>
      </c>
      <c r="J29" s="25">
        <v>6600</v>
      </c>
      <c r="K29" s="25">
        <v>6600</v>
      </c>
      <c r="L29" s="25">
        <v>7300</v>
      </c>
      <c r="M29" s="25">
        <v>7300</v>
      </c>
      <c r="N29" s="25">
        <v>7300</v>
      </c>
      <c r="O29" s="25">
        <v>7300</v>
      </c>
      <c r="P29" s="25">
        <v>7300</v>
      </c>
      <c r="Q29" s="25">
        <v>7300</v>
      </c>
      <c r="R29" s="25">
        <v>7300</v>
      </c>
      <c r="S29" s="25">
        <v>7650</v>
      </c>
      <c r="T29" s="25">
        <v>7650</v>
      </c>
      <c r="U29" s="25">
        <v>8150</v>
      </c>
      <c r="V29" s="25">
        <v>8300</v>
      </c>
      <c r="W29" s="25">
        <v>8800</v>
      </c>
      <c r="X29" s="25">
        <v>9130</v>
      </c>
      <c r="Y29" s="25">
        <v>9300</v>
      </c>
      <c r="Z29" s="25">
        <v>9300</v>
      </c>
      <c r="AA29" s="25">
        <v>9300</v>
      </c>
      <c r="AB29" s="25">
        <v>9300</v>
      </c>
      <c r="AC29" s="25">
        <v>9890</v>
      </c>
      <c r="AD29" s="25">
        <v>9850</v>
      </c>
      <c r="AE29" s="25">
        <v>10760</v>
      </c>
      <c r="AF29" s="25">
        <v>10390</v>
      </c>
      <c r="AG29" s="25">
        <v>11514</v>
      </c>
      <c r="AH29" s="25">
        <v>13109</v>
      </c>
      <c r="AI29" s="25">
        <v>12768</v>
      </c>
      <c r="AJ29" s="25">
        <v>13577</v>
      </c>
      <c r="AK29" s="25">
        <v>13202</v>
      </c>
      <c r="AL29" s="25">
        <v>13176</v>
      </c>
      <c r="AM29" s="25">
        <v>14298</v>
      </c>
      <c r="AN29" s="25">
        <v>13566</v>
      </c>
      <c r="AO29" s="25">
        <v>14500</v>
      </c>
      <c r="AP29" s="25">
        <v>14827</v>
      </c>
      <c r="AQ29" s="25">
        <v>14810</v>
      </c>
      <c r="AR29" s="25">
        <v>14602</v>
      </c>
      <c r="AS29" s="25">
        <v>16609</v>
      </c>
      <c r="AT29" s="25">
        <v>16897</v>
      </c>
      <c r="AU29" s="25">
        <v>16990</v>
      </c>
      <c r="AV29" s="25">
        <v>16135</v>
      </c>
      <c r="AW29" s="25">
        <v>17900</v>
      </c>
      <c r="AX29" s="25">
        <v>17785</v>
      </c>
      <c r="AY29" s="25">
        <v>16870</v>
      </c>
      <c r="AZ29" s="25">
        <v>18085</v>
      </c>
      <c r="BA29" s="25">
        <v>19315</v>
      </c>
      <c r="BB29" s="25">
        <v>18395</v>
      </c>
      <c r="BC29" s="25">
        <v>17323</v>
      </c>
      <c r="BD29" s="25">
        <v>14844</v>
      </c>
      <c r="BE29" s="25">
        <v>11970</v>
      </c>
      <c r="BF29" s="25">
        <v>10772</v>
      </c>
      <c r="BG29" s="25">
        <v>9771</v>
      </c>
      <c r="BH29" s="25">
        <v>8230</v>
      </c>
      <c r="BI29" s="25">
        <v>7145</v>
      </c>
      <c r="BJ29" s="25">
        <v>7300</v>
      </c>
      <c r="BK29" s="25">
        <v>8225</v>
      </c>
    </row>
    <row r="30" spans="1:63" x14ac:dyDescent="0.35">
      <c r="A30" s="52" t="s">
        <v>415</v>
      </c>
      <c r="B30" s="52" t="s">
        <v>422</v>
      </c>
      <c r="C30" s="52" t="s">
        <v>5</v>
      </c>
      <c r="D30" s="52" t="s">
        <v>0</v>
      </c>
      <c r="E30" s="25">
        <v>200</v>
      </c>
      <c r="F30" s="25">
        <v>300</v>
      </c>
      <c r="G30" s="25">
        <v>300</v>
      </c>
      <c r="H30" s="25">
        <v>280</v>
      </c>
      <c r="I30" s="25">
        <v>280</v>
      </c>
      <c r="J30" s="25">
        <v>280</v>
      </c>
      <c r="K30" s="25">
        <v>304</v>
      </c>
      <c r="L30" s="25">
        <v>304</v>
      </c>
      <c r="M30" s="25">
        <v>320</v>
      </c>
      <c r="N30" s="25">
        <v>320</v>
      </c>
      <c r="O30" s="25">
        <v>330</v>
      </c>
      <c r="P30" s="25">
        <v>340</v>
      </c>
      <c r="Q30" s="25">
        <v>350</v>
      </c>
      <c r="R30" s="25">
        <v>350</v>
      </c>
      <c r="S30" s="25">
        <v>300</v>
      </c>
      <c r="T30" s="25">
        <v>320</v>
      </c>
      <c r="U30" s="25">
        <v>300</v>
      </c>
      <c r="V30" s="25">
        <v>290</v>
      </c>
      <c r="W30" s="25">
        <v>350</v>
      </c>
      <c r="X30" s="25">
        <v>400</v>
      </c>
      <c r="Y30" s="25">
        <v>450</v>
      </c>
      <c r="Z30" s="25">
        <v>500</v>
      </c>
      <c r="AA30" s="25">
        <v>600</v>
      </c>
      <c r="AB30" s="25">
        <v>650</v>
      </c>
      <c r="AC30" s="25">
        <v>700</v>
      </c>
      <c r="AD30" s="25">
        <v>780</v>
      </c>
      <c r="AE30" s="25">
        <v>820</v>
      </c>
      <c r="AF30" s="25">
        <v>820</v>
      </c>
      <c r="AG30" s="25">
        <v>850</v>
      </c>
      <c r="AH30" s="25">
        <v>1000</v>
      </c>
      <c r="AI30" s="25">
        <v>1100</v>
      </c>
      <c r="AJ30" s="25">
        <v>1200</v>
      </c>
      <c r="AK30" s="25">
        <v>1300</v>
      </c>
      <c r="AL30" s="25">
        <v>1400</v>
      </c>
      <c r="AM30" s="25">
        <v>1337</v>
      </c>
      <c r="AN30" s="25">
        <v>1300</v>
      </c>
      <c r="AO30" s="25">
        <v>1366</v>
      </c>
      <c r="AP30" s="25">
        <v>1400</v>
      </c>
      <c r="AQ30" s="25">
        <v>1500</v>
      </c>
      <c r="AR30" s="25">
        <v>1554</v>
      </c>
      <c r="AS30" s="25">
        <v>1600</v>
      </c>
      <c r="AT30" s="25">
        <v>1700</v>
      </c>
      <c r="AU30" s="25">
        <v>1735</v>
      </c>
      <c r="AV30" s="25">
        <v>1781</v>
      </c>
      <c r="AW30" s="25">
        <v>1800</v>
      </c>
      <c r="AX30" s="25">
        <v>1900</v>
      </c>
      <c r="AY30" s="25">
        <v>2000</v>
      </c>
      <c r="AZ30" s="25">
        <v>2200</v>
      </c>
      <c r="BA30" s="25">
        <v>2266</v>
      </c>
      <c r="BB30" s="25">
        <v>2236</v>
      </c>
      <c r="BC30" s="25">
        <v>2275</v>
      </c>
      <c r="BD30" s="25">
        <v>2300</v>
      </c>
      <c r="BE30" s="25">
        <v>2400</v>
      </c>
      <c r="BF30" s="25">
        <v>2490</v>
      </c>
      <c r="BG30" s="25">
        <v>2546</v>
      </c>
      <c r="BH30" s="25">
        <v>2560</v>
      </c>
      <c r="BI30" s="25">
        <v>2611</v>
      </c>
      <c r="BJ30" s="25">
        <v>2662</v>
      </c>
      <c r="BK30" s="25">
        <v>2713</v>
      </c>
    </row>
    <row r="31" spans="1:63" x14ac:dyDescent="0.35">
      <c r="A31" s="52" t="s">
        <v>415</v>
      </c>
      <c r="B31" s="52" t="s">
        <v>288</v>
      </c>
      <c r="C31" s="52" t="s">
        <v>5</v>
      </c>
      <c r="D31" s="52" t="s">
        <v>0</v>
      </c>
      <c r="E31" s="25">
        <v>360180</v>
      </c>
      <c r="F31" s="25">
        <v>340170</v>
      </c>
      <c r="G31" s="25">
        <v>346840</v>
      </c>
      <c r="H31" s="25">
        <v>490245</v>
      </c>
      <c r="I31" s="25">
        <v>493580</v>
      </c>
      <c r="J31" s="25">
        <v>502918</v>
      </c>
      <c r="K31" s="25">
        <v>540937</v>
      </c>
      <c r="L31" s="25">
        <v>514257</v>
      </c>
      <c r="M31" s="25">
        <v>597301</v>
      </c>
      <c r="N31" s="25">
        <v>602455</v>
      </c>
      <c r="O31" s="25">
        <v>541126</v>
      </c>
      <c r="P31" s="25">
        <v>544826</v>
      </c>
      <c r="Q31" s="25">
        <v>589301</v>
      </c>
      <c r="R31" s="25">
        <v>603444</v>
      </c>
      <c r="S31" s="25">
        <v>606970</v>
      </c>
      <c r="T31" s="25">
        <v>440846</v>
      </c>
      <c r="U31" s="25">
        <v>462031</v>
      </c>
      <c r="V31" s="25">
        <v>482775</v>
      </c>
      <c r="W31" s="25">
        <v>578249</v>
      </c>
      <c r="X31" s="25">
        <v>702416</v>
      </c>
      <c r="Y31" s="25">
        <v>770162</v>
      </c>
      <c r="Z31" s="25">
        <v>728597</v>
      </c>
      <c r="AA31" s="25">
        <v>734092</v>
      </c>
      <c r="AB31" s="25">
        <v>881171</v>
      </c>
      <c r="AC31" s="25">
        <v>930583</v>
      </c>
      <c r="AD31" s="25">
        <v>966684</v>
      </c>
      <c r="AE31" s="25">
        <v>805173</v>
      </c>
      <c r="AF31" s="25">
        <v>669260</v>
      </c>
      <c r="AG31" s="25">
        <v>936535</v>
      </c>
      <c r="AH31" s="25">
        <v>994827</v>
      </c>
      <c r="AI31" s="25">
        <v>816295</v>
      </c>
      <c r="AJ31" s="25">
        <v>1002075</v>
      </c>
      <c r="AK31" s="25">
        <v>834170</v>
      </c>
      <c r="AL31" s="25">
        <v>1051874</v>
      </c>
      <c r="AM31" s="25">
        <v>945692</v>
      </c>
      <c r="AN31" s="25">
        <v>942805</v>
      </c>
      <c r="AO31" s="25">
        <v>1107220</v>
      </c>
      <c r="AP31" s="25">
        <v>1116892</v>
      </c>
      <c r="AQ31" s="25">
        <v>1402578</v>
      </c>
      <c r="AR31" s="25">
        <v>1468534</v>
      </c>
      <c r="AS31" s="25">
        <v>1557245</v>
      </c>
      <c r="AT31" s="25">
        <v>1611806</v>
      </c>
      <c r="AU31" s="25">
        <v>1584192</v>
      </c>
      <c r="AV31" s="25">
        <v>1686843</v>
      </c>
      <c r="AW31" s="25">
        <v>1712856</v>
      </c>
      <c r="AX31" s="25">
        <v>1776688</v>
      </c>
      <c r="AY31" s="25">
        <v>1807603</v>
      </c>
      <c r="AZ31" s="25">
        <v>1980930</v>
      </c>
      <c r="BA31" s="25">
        <v>2097582</v>
      </c>
      <c r="BB31" s="25">
        <v>2048117</v>
      </c>
      <c r="BC31" s="25">
        <v>2044862</v>
      </c>
      <c r="BD31" s="25">
        <v>2327303</v>
      </c>
      <c r="BE31" s="25">
        <v>2277512</v>
      </c>
      <c r="BF31" s="25">
        <v>2669617</v>
      </c>
      <c r="BG31" s="25">
        <v>2736034</v>
      </c>
      <c r="BH31" s="25">
        <v>2767250</v>
      </c>
      <c r="BI31" s="25">
        <v>2694533</v>
      </c>
      <c r="BJ31" s="25">
        <v>2390995</v>
      </c>
      <c r="BK31" s="25">
        <v>2293146</v>
      </c>
    </row>
    <row r="32" spans="1:63" x14ac:dyDescent="0.35">
      <c r="A32" s="52" t="s">
        <v>415</v>
      </c>
      <c r="B32" s="52" t="s">
        <v>1</v>
      </c>
      <c r="C32" s="52" t="s">
        <v>5</v>
      </c>
      <c r="D32" s="52" t="s">
        <v>0</v>
      </c>
      <c r="E32" s="25">
        <v>29000</v>
      </c>
      <c r="F32" s="25">
        <v>32000</v>
      </c>
      <c r="G32" s="25">
        <v>33000</v>
      </c>
      <c r="H32" s="25">
        <v>35000</v>
      </c>
      <c r="I32" s="25">
        <v>41000</v>
      </c>
      <c r="J32" s="25">
        <v>45000</v>
      </c>
      <c r="K32" s="25">
        <v>48000</v>
      </c>
      <c r="L32" s="25">
        <v>52000</v>
      </c>
      <c r="M32" s="25">
        <v>55000</v>
      </c>
      <c r="N32" s="25">
        <v>60000</v>
      </c>
      <c r="O32" s="25">
        <v>64000</v>
      </c>
      <c r="P32" s="25">
        <v>70000</v>
      </c>
      <c r="Q32" s="25">
        <v>75000</v>
      </c>
      <c r="R32" s="25">
        <v>76000</v>
      </c>
      <c r="S32" s="25">
        <v>70000</v>
      </c>
      <c r="T32" s="25">
        <v>101314</v>
      </c>
      <c r="U32" s="25">
        <v>120000</v>
      </c>
      <c r="V32" s="25">
        <v>149000</v>
      </c>
      <c r="W32" s="25">
        <v>166000</v>
      </c>
      <c r="X32" s="25">
        <v>182340</v>
      </c>
      <c r="Y32" s="25">
        <v>202244</v>
      </c>
      <c r="Z32" s="25">
        <v>207820</v>
      </c>
      <c r="AA32" s="25">
        <v>206055</v>
      </c>
      <c r="AB32" s="25">
        <v>197628</v>
      </c>
      <c r="AC32" s="25">
        <v>185895</v>
      </c>
      <c r="AD32" s="25">
        <v>170462</v>
      </c>
      <c r="AE32" s="25">
        <v>213106</v>
      </c>
      <c r="AF32" s="25">
        <v>272242</v>
      </c>
      <c r="AG32" s="25">
        <v>249860</v>
      </c>
      <c r="AH32" s="25">
        <v>303668</v>
      </c>
      <c r="AI32" s="25">
        <v>231080</v>
      </c>
      <c r="AJ32" s="25">
        <v>207085</v>
      </c>
      <c r="AK32" s="25">
        <v>214868</v>
      </c>
      <c r="AL32" s="25">
        <v>259501</v>
      </c>
      <c r="AM32" s="25">
        <v>198727</v>
      </c>
      <c r="AN32" s="25">
        <v>195499</v>
      </c>
      <c r="AO32" s="25">
        <v>197000</v>
      </c>
      <c r="AP32" s="25">
        <v>210900</v>
      </c>
      <c r="AQ32" s="25">
        <v>184600</v>
      </c>
      <c r="AR32" s="25">
        <v>221500</v>
      </c>
      <c r="AS32" s="25">
        <v>134761</v>
      </c>
      <c r="AT32" s="25">
        <v>190562</v>
      </c>
      <c r="AU32" s="25">
        <v>186439</v>
      </c>
      <c r="AV32" s="25">
        <v>211228</v>
      </c>
      <c r="AW32" s="25">
        <v>217220</v>
      </c>
      <c r="AX32" s="25">
        <v>319200</v>
      </c>
      <c r="AY32" s="25">
        <v>394885</v>
      </c>
      <c r="AZ32" s="25">
        <v>432259</v>
      </c>
      <c r="BA32" s="25">
        <v>727162</v>
      </c>
      <c r="BB32" s="25">
        <v>1328215</v>
      </c>
      <c r="BC32" s="25">
        <v>2016740</v>
      </c>
      <c r="BD32" s="25">
        <v>2490360</v>
      </c>
      <c r="BE32" s="25">
        <v>2822816</v>
      </c>
      <c r="BF32" s="25">
        <v>3748530</v>
      </c>
      <c r="BG32" s="25">
        <v>5470813</v>
      </c>
      <c r="BH32" s="25">
        <v>5582340</v>
      </c>
      <c r="BI32" s="25">
        <v>4846810</v>
      </c>
      <c r="BJ32" s="25">
        <v>5510827</v>
      </c>
      <c r="BK32" s="25">
        <v>5695873</v>
      </c>
    </row>
    <row r="33" spans="1:63" x14ac:dyDescent="0.35">
      <c r="A33" s="52" t="s">
        <v>415</v>
      </c>
      <c r="B33" s="52" t="s">
        <v>292</v>
      </c>
      <c r="C33" s="52" t="s">
        <v>5</v>
      </c>
      <c r="D33" s="52" t="s">
        <v>0</v>
      </c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>
        <v>900</v>
      </c>
      <c r="AX33" s="25">
        <v>900</v>
      </c>
      <c r="AY33" s="25">
        <v>1200</v>
      </c>
      <c r="AZ33" s="25">
        <v>1613</v>
      </c>
      <c r="BA33" s="25">
        <v>3025</v>
      </c>
      <c r="BB33" s="25">
        <v>8436</v>
      </c>
      <c r="BC33" s="25">
        <v>9111</v>
      </c>
      <c r="BD33" s="25">
        <v>6879</v>
      </c>
      <c r="BE33" s="25">
        <v>7085</v>
      </c>
      <c r="BF33" s="25">
        <v>7241</v>
      </c>
      <c r="BG33" s="25">
        <v>17554</v>
      </c>
      <c r="BH33" s="25">
        <v>17550</v>
      </c>
      <c r="BI33" s="25">
        <v>15219</v>
      </c>
      <c r="BJ33" s="25">
        <v>15882</v>
      </c>
      <c r="BK33" s="25"/>
    </row>
    <row r="34" spans="1:63" x14ac:dyDescent="0.35">
      <c r="A34" s="52" t="s">
        <v>415</v>
      </c>
      <c r="B34" s="52" t="s">
        <v>114</v>
      </c>
      <c r="C34" s="52" t="s">
        <v>5</v>
      </c>
      <c r="D34" s="52" t="s">
        <v>0</v>
      </c>
      <c r="E34" s="25">
        <v>10800</v>
      </c>
      <c r="F34" s="25">
        <v>12000</v>
      </c>
      <c r="G34" s="25">
        <v>12000</v>
      </c>
      <c r="H34" s="25">
        <v>18000</v>
      </c>
      <c r="I34" s="25">
        <v>16200</v>
      </c>
      <c r="J34" s="25">
        <v>18000</v>
      </c>
      <c r="K34" s="25">
        <v>24000</v>
      </c>
      <c r="L34" s="25">
        <v>24000</v>
      </c>
      <c r="M34" s="25">
        <v>22800</v>
      </c>
      <c r="N34" s="25">
        <v>22800</v>
      </c>
      <c r="O34" s="25">
        <v>23400</v>
      </c>
      <c r="P34" s="25">
        <v>22200</v>
      </c>
      <c r="Q34" s="25">
        <v>24000</v>
      </c>
      <c r="R34" s="25">
        <v>25200</v>
      </c>
      <c r="S34" s="25">
        <v>24300</v>
      </c>
      <c r="T34" s="25">
        <v>37000</v>
      </c>
      <c r="U34" s="25">
        <v>44000</v>
      </c>
      <c r="V34" s="25">
        <v>10700</v>
      </c>
      <c r="W34" s="25">
        <v>33000</v>
      </c>
      <c r="X34" s="25">
        <v>14600</v>
      </c>
      <c r="Y34" s="25">
        <v>15700</v>
      </c>
      <c r="Z34" s="25">
        <v>18600</v>
      </c>
      <c r="AA34" s="25">
        <v>13000</v>
      </c>
      <c r="AB34" s="25">
        <v>13900</v>
      </c>
      <c r="AC34" s="25">
        <v>9410</v>
      </c>
      <c r="AD34" s="25">
        <v>8400</v>
      </c>
      <c r="AE34" s="25">
        <v>14840</v>
      </c>
      <c r="AF34" s="25">
        <v>17910</v>
      </c>
      <c r="AG34" s="25">
        <v>20100</v>
      </c>
      <c r="AH34" s="25">
        <v>34130</v>
      </c>
      <c r="AI34" s="25">
        <v>30140</v>
      </c>
      <c r="AJ34" s="25">
        <v>30560</v>
      </c>
      <c r="AK34" s="25">
        <v>36808</v>
      </c>
      <c r="AL34" s="25">
        <v>34627</v>
      </c>
      <c r="AM34" s="25">
        <v>26643</v>
      </c>
      <c r="AN34" s="25">
        <v>26040</v>
      </c>
      <c r="AO34" s="25">
        <v>28000</v>
      </c>
      <c r="AP34" s="25">
        <v>25600</v>
      </c>
      <c r="AQ34" s="25">
        <v>23350</v>
      </c>
      <c r="AR34" s="25">
        <v>39926</v>
      </c>
      <c r="AS34" s="25">
        <v>30081</v>
      </c>
      <c r="AT34" s="25">
        <v>27497</v>
      </c>
      <c r="AU34" s="25">
        <v>25713</v>
      </c>
      <c r="AV34" s="25">
        <v>33000</v>
      </c>
      <c r="AW34" s="25">
        <v>28100</v>
      </c>
      <c r="AX34" s="25">
        <v>24800</v>
      </c>
      <c r="AY34" s="25">
        <v>22880</v>
      </c>
      <c r="AZ34" s="25">
        <v>33103</v>
      </c>
      <c r="BA34" s="25">
        <v>48355</v>
      </c>
      <c r="BB34" s="25">
        <v>83795</v>
      </c>
      <c r="BC34" s="25">
        <v>80340</v>
      </c>
      <c r="BD34" s="25">
        <v>75560</v>
      </c>
      <c r="BE34" s="25">
        <v>56755</v>
      </c>
      <c r="BF34" s="25">
        <v>63355</v>
      </c>
      <c r="BG34" s="25">
        <v>63040</v>
      </c>
      <c r="BH34" s="25">
        <v>66800</v>
      </c>
      <c r="BI34" s="25">
        <v>35615</v>
      </c>
      <c r="BJ34" s="25">
        <v>54005</v>
      </c>
      <c r="BK34" s="25">
        <v>56706</v>
      </c>
    </row>
    <row r="35" spans="1:63" x14ac:dyDescent="0.35">
      <c r="A35" s="52" t="s">
        <v>415</v>
      </c>
      <c r="B35" s="52" t="s">
        <v>294</v>
      </c>
      <c r="C35" s="52" t="s">
        <v>5</v>
      </c>
      <c r="D35" s="52" t="s">
        <v>0</v>
      </c>
      <c r="E35" s="25">
        <v>50000</v>
      </c>
      <c r="F35" s="25">
        <v>50000</v>
      </c>
      <c r="G35" s="25">
        <v>50000</v>
      </c>
      <c r="H35" s="25">
        <v>50000</v>
      </c>
      <c r="I35" s="25">
        <v>48000</v>
      </c>
      <c r="J35" s="25">
        <v>48000</v>
      </c>
      <c r="K35" s="25">
        <v>48000</v>
      </c>
      <c r="L35" s="25">
        <v>48000</v>
      </c>
      <c r="M35" s="25">
        <v>45000</v>
      </c>
      <c r="N35" s="25">
        <v>45000</v>
      </c>
      <c r="O35" s="25">
        <v>45000</v>
      </c>
      <c r="P35" s="25">
        <v>45000</v>
      </c>
      <c r="Q35" s="25">
        <v>40000</v>
      </c>
      <c r="R35" s="25">
        <v>40000</v>
      </c>
      <c r="S35" s="25">
        <v>40000</v>
      </c>
      <c r="T35" s="25">
        <v>36200</v>
      </c>
      <c r="U35" s="25">
        <v>40000</v>
      </c>
      <c r="V35" s="25">
        <v>45000</v>
      </c>
      <c r="W35" s="25">
        <v>50000</v>
      </c>
      <c r="X35" s="25">
        <v>51000</v>
      </c>
      <c r="Y35" s="25">
        <v>45000</v>
      </c>
      <c r="Z35" s="25">
        <v>45000</v>
      </c>
      <c r="AA35" s="25">
        <v>45000</v>
      </c>
      <c r="AB35" s="25">
        <v>45000</v>
      </c>
      <c r="AC35" s="25">
        <v>41000</v>
      </c>
      <c r="AD35" s="25">
        <v>35000</v>
      </c>
      <c r="AE35" s="25">
        <v>40000</v>
      </c>
      <c r="AF35" s="25">
        <v>68500</v>
      </c>
      <c r="AG35" s="25">
        <v>65707</v>
      </c>
      <c r="AH35" s="25">
        <v>58630</v>
      </c>
      <c r="AI35" s="25">
        <v>51225</v>
      </c>
      <c r="AJ35" s="25">
        <v>76000</v>
      </c>
      <c r="AK35" s="25">
        <v>125126</v>
      </c>
      <c r="AL35" s="25">
        <v>156400</v>
      </c>
      <c r="AM35" s="25">
        <v>68162</v>
      </c>
      <c r="AN35" s="25">
        <v>86700</v>
      </c>
      <c r="AO35" s="25">
        <v>100000</v>
      </c>
      <c r="AP35" s="25">
        <v>117300</v>
      </c>
      <c r="AQ35" s="25">
        <v>236000</v>
      </c>
      <c r="AR35" s="25">
        <v>652775</v>
      </c>
      <c r="AS35" s="25">
        <v>640690</v>
      </c>
      <c r="AT35" s="25">
        <v>808994</v>
      </c>
      <c r="AU35" s="25">
        <v>675184</v>
      </c>
      <c r="AV35" s="25">
        <v>670500</v>
      </c>
      <c r="AW35" s="25">
        <v>744450</v>
      </c>
      <c r="AX35" s="25">
        <v>662550</v>
      </c>
      <c r="AY35" s="25">
        <v>734385</v>
      </c>
      <c r="AZ35" s="25">
        <v>521495</v>
      </c>
      <c r="BA35" s="25">
        <v>722166</v>
      </c>
      <c r="BB35" s="25">
        <v>947670</v>
      </c>
      <c r="BC35" s="25">
        <v>1225370</v>
      </c>
      <c r="BD35" s="25">
        <v>910085</v>
      </c>
      <c r="BE35" s="25">
        <v>1313705</v>
      </c>
      <c r="BF35" s="25">
        <v>1550460</v>
      </c>
      <c r="BG35" s="25">
        <v>1683405</v>
      </c>
      <c r="BH35" s="25">
        <v>1690900</v>
      </c>
      <c r="BI35" s="25">
        <v>1436545</v>
      </c>
      <c r="BJ35" s="25">
        <v>1460530</v>
      </c>
      <c r="BK35" s="25">
        <v>1527240</v>
      </c>
    </row>
    <row r="36" spans="1:63" x14ac:dyDescent="0.35">
      <c r="A36" s="52" t="s">
        <v>415</v>
      </c>
      <c r="B36" s="52" t="s">
        <v>116</v>
      </c>
      <c r="C36" s="52" t="s">
        <v>5</v>
      </c>
      <c r="D36" s="52" t="s">
        <v>0</v>
      </c>
      <c r="E36" s="25">
        <v>4500</v>
      </c>
      <c r="F36" s="25">
        <v>4500</v>
      </c>
      <c r="G36" s="25">
        <v>4500</v>
      </c>
      <c r="H36" s="25">
        <v>9000</v>
      </c>
      <c r="I36" s="25">
        <v>8500</v>
      </c>
      <c r="J36" s="25">
        <v>8300</v>
      </c>
      <c r="K36" s="25">
        <v>8000</v>
      </c>
      <c r="L36" s="25">
        <v>7500</v>
      </c>
      <c r="M36" s="25">
        <v>8000</v>
      </c>
      <c r="N36" s="25">
        <v>7000</v>
      </c>
      <c r="O36" s="25">
        <v>7500</v>
      </c>
      <c r="P36" s="25">
        <v>7800</v>
      </c>
      <c r="Q36" s="25">
        <v>8000</v>
      </c>
      <c r="R36" s="25">
        <v>8000</v>
      </c>
      <c r="S36" s="25">
        <v>7000</v>
      </c>
      <c r="T36" s="25">
        <v>16965</v>
      </c>
      <c r="U36" s="25">
        <v>17840</v>
      </c>
      <c r="V36" s="25">
        <v>19589</v>
      </c>
      <c r="W36" s="25">
        <v>26108</v>
      </c>
      <c r="X36" s="25">
        <v>24083</v>
      </c>
      <c r="Y36" s="25">
        <v>24100</v>
      </c>
      <c r="Z36" s="25">
        <v>25650</v>
      </c>
      <c r="AA36" s="25">
        <v>30348</v>
      </c>
      <c r="AB36" s="25">
        <v>54525</v>
      </c>
      <c r="AC36" s="25">
        <v>73000</v>
      </c>
      <c r="AD36" s="25">
        <v>73328</v>
      </c>
      <c r="AE36" s="25">
        <v>112853</v>
      </c>
      <c r="AF36" s="25">
        <v>107091</v>
      </c>
      <c r="AG36" s="25">
        <v>126047</v>
      </c>
      <c r="AH36" s="25">
        <v>96360</v>
      </c>
      <c r="AI36" s="25">
        <v>80491</v>
      </c>
      <c r="AJ36" s="25">
        <v>94416</v>
      </c>
      <c r="AK36" s="25">
        <v>89555</v>
      </c>
      <c r="AL36" s="25">
        <v>65141</v>
      </c>
      <c r="AM36" s="25">
        <v>62327</v>
      </c>
      <c r="AN36" s="25">
        <v>87060</v>
      </c>
      <c r="AO36" s="25">
        <v>95000</v>
      </c>
      <c r="AP36" s="25">
        <v>170200</v>
      </c>
      <c r="AQ36" s="25">
        <v>173600</v>
      </c>
      <c r="AR36" s="25">
        <v>296960</v>
      </c>
      <c r="AS36" s="25">
        <v>208850</v>
      </c>
      <c r="AT36" s="25">
        <v>222036</v>
      </c>
      <c r="AU36" s="25">
        <v>308417</v>
      </c>
      <c r="AV36" s="25">
        <v>223300</v>
      </c>
      <c r="AW36" s="25">
        <v>196100</v>
      </c>
      <c r="AX36" s="25">
        <v>218430</v>
      </c>
      <c r="AY36" s="25">
        <v>323875</v>
      </c>
      <c r="AZ36" s="25">
        <v>416730</v>
      </c>
      <c r="BA36" s="25">
        <v>433500</v>
      </c>
      <c r="BB36" s="25">
        <v>818675</v>
      </c>
      <c r="BC36" s="25">
        <v>1222000</v>
      </c>
      <c r="BD36" s="25">
        <v>1055675</v>
      </c>
      <c r="BE36" s="25">
        <v>865130</v>
      </c>
      <c r="BF36" s="25">
        <v>1840465</v>
      </c>
      <c r="BG36" s="25">
        <v>2018655</v>
      </c>
      <c r="BH36" s="25">
        <v>2019000</v>
      </c>
      <c r="BI36" s="25">
        <v>1764390</v>
      </c>
      <c r="BJ36" s="25">
        <v>1834525</v>
      </c>
      <c r="BK36" s="25">
        <v>1970566</v>
      </c>
    </row>
    <row r="37" spans="1:63" x14ac:dyDescent="0.35">
      <c r="A37" s="52" t="s">
        <v>415</v>
      </c>
      <c r="B37" s="52" t="s">
        <v>2</v>
      </c>
      <c r="C37" s="52" t="s">
        <v>5</v>
      </c>
      <c r="D37" s="52" t="s">
        <v>0</v>
      </c>
      <c r="E37" s="25">
        <v>50000</v>
      </c>
      <c r="F37" s="25">
        <v>50000</v>
      </c>
      <c r="G37" s="25">
        <v>50000</v>
      </c>
      <c r="H37" s="25">
        <v>50000</v>
      </c>
      <c r="I37" s="25">
        <v>48000</v>
      </c>
      <c r="J37" s="25">
        <v>48000</v>
      </c>
      <c r="K37" s="25">
        <v>48000</v>
      </c>
      <c r="L37" s="25">
        <v>48000</v>
      </c>
      <c r="M37" s="25">
        <v>45000</v>
      </c>
      <c r="N37" s="25">
        <v>45000</v>
      </c>
      <c r="O37" s="25">
        <v>45000</v>
      </c>
      <c r="P37" s="25">
        <v>45000</v>
      </c>
      <c r="Q37" s="25">
        <v>40000</v>
      </c>
      <c r="R37" s="25">
        <v>40000</v>
      </c>
      <c r="S37" s="25">
        <v>40000</v>
      </c>
      <c r="T37" s="25">
        <v>36200</v>
      </c>
      <c r="U37" s="25">
        <v>40000</v>
      </c>
      <c r="V37" s="25">
        <v>45000</v>
      </c>
      <c r="W37" s="25">
        <v>50000</v>
      </c>
      <c r="X37" s="25">
        <v>51000</v>
      </c>
      <c r="Y37" s="25">
        <v>45000</v>
      </c>
      <c r="Z37" s="25">
        <v>45000</v>
      </c>
      <c r="AA37" s="25">
        <v>45000</v>
      </c>
      <c r="AB37" s="25">
        <v>45000</v>
      </c>
      <c r="AC37" s="25">
        <v>41000</v>
      </c>
      <c r="AD37" s="25">
        <v>35000</v>
      </c>
      <c r="AE37" s="25">
        <v>40000</v>
      </c>
      <c r="AF37" s="25">
        <v>68500</v>
      </c>
      <c r="AG37" s="25">
        <v>65707</v>
      </c>
      <c r="AH37" s="25">
        <v>58630</v>
      </c>
      <c r="AI37" s="25">
        <v>51225</v>
      </c>
      <c r="AJ37" s="25">
        <v>76000</v>
      </c>
      <c r="AK37" s="25">
        <v>125126</v>
      </c>
      <c r="AL37" s="25">
        <v>156400</v>
      </c>
      <c r="AM37" s="25">
        <v>68162</v>
      </c>
      <c r="AN37" s="25">
        <v>86700</v>
      </c>
      <c r="AO37" s="25">
        <v>100000</v>
      </c>
      <c r="AP37" s="25">
        <v>123300</v>
      </c>
      <c r="AQ37" s="25">
        <v>247181</v>
      </c>
      <c r="AR37" s="25">
        <v>659275</v>
      </c>
      <c r="AS37" s="25">
        <v>650731</v>
      </c>
      <c r="AT37" s="25">
        <v>855448</v>
      </c>
      <c r="AU37" s="25">
        <v>687690</v>
      </c>
      <c r="AV37" s="25">
        <v>683500</v>
      </c>
      <c r="AW37" s="25">
        <v>758050</v>
      </c>
      <c r="AX37" s="25">
        <v>677388</v>
      </c>
      <c r="AY37" s="25">
        <v>749430</v>
      </c>
      <c r="AZ37" s="25">
        <v>536685</v>
      </c>
      <c r="BA37" s="25">
        <v>737597</v>
      </c>
      <c r="BB37" s="25">
        <v>963366</v>
      </c>
      <c r="BC37" s="25">
        <v>1241348</v>
      </c>
      <c r="BD37" s="25">
        <v>924585</v>
      </c>
      <c r="BE37" s="25">
        <v>1330538</v>
      </c>
      <c r="BF37" s="25">
        <v>1567450</v>
      </c>
      <c r="BG37" s="25">
        <v>1700399</v>
      </c>
      <c r="BH37" s="25">
        <v>1707370</v>
      </c>
      <c r="BI37" s="25">
        <v>1453134</v>
      </c>
      <c r="BJ37" s="25">
        <v>1477239</v>
      </c>
      <c r="BK37" s="25">
        <v>1544068</v>
      </c>
    </row>
    <row r="38" spans="1:63" x14ac:dyDescent="0.35">
      <c r="A38" s="52" t="s">
        <v>415</v>
      </c>
      <c r="B38" s="52" t="s">
        <v>283</v>
      </c>
      <c r="C38" s="52" t="s">
        <v>5</v>
      </c>
      <c r="D38" s="52" t="s">
        <v>0</v>
      </c>
      <c r="E38" s="25">
        <v>485</v>
      </c>
      <c r="F38" s="25">
        <v>485</v>
      </c>
      <c r="G38" s="25">
        <v>477</v>
      </c>
      <c r="H38" s="25">
        <v>477</v>
      </c>
      <c r="I38" s="25">
        <v>575</v>
      </c>
      <c r="J38" s="25">
        <v>592</v>
      </c>
      <c r="K38" s="25">
        <v>575</v>
      </c>
      <c r="L38" s="25">
        <v>811</v>
      </c>
      <c r="M38" s="25">
        <v>877</v>
      </c>
      <c r="N38" s="25">
        <v>979</v>
      </c>
      <c r="O38" s="25">
        <v>1086</v>
      </c>
      <c r="P38" s="25">
        <v>710</v>
      </c>
      <c r="Q38" s="25">
        <v>619</v>
      </c>
      <c r="R38" s="25">
        <v>694</v>
      </c>
      <c r="S38" s="25">
        <v>590</v>
      </c>
      <c r="T38" s="25">
        <v>749</v>
      </c>
      <c r="U38" s="25">
        <v>786</v>
      </c>
      <c r="V38" s="25">
        <v>368</v>
      </c>
      <c r="W38" s="25">
        <v>809</v>
      </c>
      <c r="X38" s="25">
        <v>1613</v>
      </c>
      <c r="Y38" s="25">
        <v>1661</v>
      </c>
      <c r="Z38" s="25">
        <v>1697</v>
      </c>
      <c r="AA38" s="25">
        <v>1636</v>
      </c>
      <c r="AB38" s="25">
        <v>1688</v>
      </c>
      <c r="AC38" s="25">
        <v>956</v>
      </c>
      <c r="AD38" s="25">
        <v>850</v>
      </c>
      <c r="AE38" s="25">
        <v>1313</v>
      </c>
      <c r="AF38" s="25">
        <v>1411</v>
      </c>
      <c r="AG38" s="25">
        <v>1459</v>
      </c>
      <c r="AH38" s="25">
        <v>1617</v>
      </c>
      <c r="AI38" s="25">
        <v>1559</v>
      </c>
      <c r="AJ38" s="25">
        <v>1745</v>
      </c>
      <c r="AK38" s="25">
        <v>1967</v>
      </c>
      <c r="AL38" s="25">
        <v>1941</v>
      </c>
      <c r="AM38" s="25">
        <v>2917</v>
      </c>
      <c r="AN38" s="25">
        <v>2241</v>
      </c>
      <c r="AO38" s="25">
        <v>2319</v>
      </c>
      <c r="AP38" s="25">
        <v>2502</v>
      </c>
      <c r="AQ38" s="25">
        <v>1410</v>
      </c>
      <c r="AR38" s="25">
        <v>1530</v>
      </c>
      <c r="AS38" s="25">
        <v>1121</v>
      </c>
      <c r="AT38" s="25">
        <v>981</v>
      </c>
      <c r="AU38" s="25">
        <v>596</v>
      </c>
      <c r="AV38" s="25">
        <v>730</v>
      </c>
      <c r="AW38" s="25">
        <v>663</v>
      </c>
      <c r="AX38" s="25">
        <v>775</v>
      </c>
      <c r="AY38" s="25">
        <v>896</v>
      </c>
      <c r="AZ38" s="25">
        <v>744</v>
      </c>
      <c r="BA38" s="25">
        <v>763</v>
      </c>
      <c r="BB38" s="25">
        <v>545</v>
      </c>
      <c r="BC38" s="25">
        <v>613</v>
      </c>
      <c r="BD38" s="25">
        <v>630</v>
      </c>
      <c r="BE38" s="25">
        <v>804</v>
      </c>
      <c r="BF38" s="25">
        <v>687</v>
      </c>
      <c r="BG38" s="25">
        <v>584</v>
      </c>
      <c r="BH38" s="25">
        <v>715</v>
      </c>
      <c r="BI38" s="25">
        <v>680</v>
      </c>
      <c r="BJ38" s="25">
        <v>688</v>
      </c>
      <c r="BK38" s="25"/>
    </row>
    <row r="39" spans="1:63" x14ac:dyDescent="0.35">
      <c r="A39" s="52" t="s">
        <v>415</v>
      </c>
      <c r="B39" s="52" t="s">
        <v>284</v>
      </c>
      <c r="C39" s="52" t="s">
        <v>5</v>
      </c>
      <c r="D39" s="52" t="s">
        <v>0</v>
      </c>
      <c r="E39" s="25">
        <v>138</v>
      </c>
      <c r="F39" s="25">
        <v>142</v>
      </c>
      <c r="G39" s="25">
        <v>201</v>
      </c>
      <c r="H39" s="25">
        <v>169</v>
      </c>
      <c r="I39" s="25">
        <v>172</v>
      </c>
      <c r="J39" s="25">
        <v>171</v>
      </c>
      <c r="K39" s="25">
        <v>186</v>
      </c>
      <c r="L39" s="25">
        <v>195</v>
      </c>
      <c r="M39" s="25">
        <v>259</v>
      </c>
      <c r="N39" s="25">
        <v>284</v>
      </c>
      <c r="O39" s="25">
        <v>356</v>
      </c>
      <c r="P39" s="25">
        <v>407</v>
      </c>
      <c r="Q39" s="25">
        <v>437</v>
      </c>
      <c r="R39" s="25">
        <v>451</v>
      </c>
      <c r="S39" s="25">
        <v>246</v>
      </c>
      <c r="T39" s="25">
        <v>485</v>
      </c>
      <c r="U39" s="25">
        <v>652</v>
      </c>
      <c r="V39" s="25">
        <v>960</v>
      </c>
      <c r="W39" s="25">
        <v>1077</v>
      </c>
      <c r="X39" s="25">
        <v>1095</v>
      </c>
      <c r="Y39" s="25">
        <v>1208</v>
      </c>
      <c r="Z39" s="25">
        <v>1302</v>
      </c>
      <c r="AA39" s="25">
        <v>1219</v>
      </c>
      <c r="AB39" s="25">
        <v>1325</v>
      </c>
      <c r="AC39" s="25">
        <v>731</v>
      </c>
      <c r="AD39" s="25">
        <v>694</v>
      </c>
      <c r="AE39" s="25">
        <v>928</v>
      </c>
      <c r="AF39" s="25">
        <v>627</v>
      </c>
      <c r="AG39" s="25">
        <v>848</v>
      </c>
      <c r="AH39" s="25">
        <v>943</v>
      </c>
      <c r="AI39" s="25">
        <v>460</v>
      </c>
      <c r="AJ39" s="25">
        <v>269</v>
      </c>
      <c r="AK39" s="25">
        <v>125</v>
      </c>
      <c r="AL39" s="25">
        <v>233</v>
      </c>
      <c r="AM39" s="25">
        <v>363</v>
      </c>
      <c r="AN39" s="25">
        <v>1421</v>
      </c>
      <c r="AO39" s="25">
        <v>1507</v>
      </c>
      <c r="AP39" s="25">
        <v>1966</v>
      </c>
      <c r="AQ39" s="25">
        <v>1670</v>
      </c>
      <c r="AR39" s="25">
        <v>1869</v>
      </c>
      <c r="AS39" s="25">
        <v>2373</v>
      </c>
      <c r="AT39" s="25">
        <v>2375</v>
      </c>
      <c r="AU39" s="25">
        <v>2314</v>
      </c>
      <c r="AV39" s="25">
        <v>2795</v>
      </c>
      <c r="AW39" s="25">
        <v>4614</v>
      </c>
      <c r="AX39" s="25">
        <v>4279</v>
      </c>
      <c r="AY39" s="25">
        <v>4783</v>
      </c>
      <c r="AZ39" s="25">
        <v>4699</v>
      </c>
      <c r="BA39" s="25">
        <v>4815</v>
      </c>
      <c r="BB39" s="25">
        <v>5553</v>
      </c>
      <c r="BC39" s="25">
        <v>6299</v>
      </c>
      <c r="BD39" s="25">
        <v>7071</v>
      </c>
      <c r="BE39" s="25">
        <v>6959</v>
      </c>
      <c r="BF39" s="25">
        <v>6119</v>
      </c>
      <c r="BG39" s="25">
        <v>7102</v>
      </c>
      <c r="BH39" s="25">
        <v>7182</v>
      </c>
      <c r="BI39" s="25">
        <v>7549</v>
      </c>
      <c r="BJ39" s="25">
        <v>7860</v>
      </c>
      <c r="BK39" s="25"/>
    </row>
    <row r="40" spans="1:63" x14ac:dyDescent="0.35">
      <c r="A40" s="52" t="s">
        <v>415</v>
      </c>
      <c r="B40" s="52" t="s">
        <v>285</v>
      </c>
      <c r="C40" s="52" t="s">
        <v>5</v>
      </c>
      <c r="D40" s="52" t="s">
        <v>0</v>
      </c>
      <c r="E40" s="25">
        <v>225</v>
      </c>
      <c r="F40" s="25">
        <v>220</v>
      </c>
      <c r="G40" s="25">
        <v>225</v>
      </c>
      <c r="H40" s="25">
        <v>244</v>
      </c>
      <c r="I40" s="25">
        <v>239</v>
      </c>
      <c r="J40" s="25">
        <v>251</v>
      </c>
      <c r="K40" s="25">
        <v>262</v>
      </c>
      <c r="L40" s="25">
        <v>270</v>
      </c>
      <c r="M40" s="25">
        <v>269</v>
      </c>
      <c r="N40" s="25">
        <v>286</v>
      </c>
      <c r="O40" s="25">
        <v>281</v>
      </c>
      <c r="P40" s="25">
        <v>290</v>
      </c>
      <c r="Q40" s="25">
        <v>289</v>
      </c>
      <c r="R40" s="25">
        <v>296</v>
      </c>
      <c r="S40" s="25">
        <v>266</v>
      </c>
      <c r="T40" s="25">
        <v>123</v>
      </c>
      <c r="U40" s="25">
        <v>343</v>
      </c>
      <c r="V40" s="25">
        <v>250</v>
      </c>
      <c r="W40" s="25">
        <v>234</v>
      </c>
      <c r="X40" s="25">
        <v>239</v>
      </c>
      <c r="Y40" s="25">
        <v>290</v>
      </c>
      <c r="Z40" s="25">
        <v>323</v>
      </c>
      <c r="AA40" s="25">
        <v>262</v>
      </c>
      <c r="AB40" s="25">
        <v>284</v>
      </c>
      <c r="AC40" s="25">
        <v>23</v>
      </c>
      <c r="AD40" s="25">
        <v>244</v>
      </c>
      <c r="AE40" s="25">
        <v>275</v>
      </c>
      <c r="AF40" s="25">
        <v>333</v>
      </c>
      <c r="AG40" s="25">
        <v>382</v>
      </c>
      <c r="AH40" s="25">
        <v>312</v>
      </c>
      <c r="AI40" s="25">
        <v>324</v>
      </c>
      <c r="AJ40" s="25">
        <v>288</v>
      </c>
      <c r="AK40" s="25">
        <v>220</v>
      </c>
      <c r="AL40" s="25">
        <v>339</v>
      </c>
      <c r="AM40" s="25">
        <v>247</v>
      </c>
      <c r="AN40" s="25">
        <v>154</v>
      </c>
      <c r="AO40" s="25">
        <v>134</v>
      </c>
      <c r="AP40" s="25">
        <v>232</v>
      </c>
      <c r="AQ40" s="25">
        <v>368</v>
      </c>
      <c r="AR40" s="25">
        <v>361</v>
      </c>
      <c r="AS40" s="25">
        <v>228</v>
      </c>
      <c r="AT40" s="25">
        <v>179</v>
      </c>
      <c r="AU40" s="25">
        <v>616</v>
      </c>
      <c r="AV40" s="25">
        <v>327</v>
      </c>
      <c r="AW40" s="25">
        <v>865</v>
      </c>
      <c r="AX40" s="25">
        <v>918</v>
      </c>
      <c r="AY40" s="25">
        <v>788</v>
      </c>
      <c r="AZ40" s="25">
        <v>792</v>
      </c>
      <c r="BA40" s="25">
        <v>1574</v>
      </c>
      <c r="BB40" s="25">
        <v>885</v>
      </c>
      <c r="BC40" s="25">
        <v>1103</v>
      </c>
      <c r="BD40" s="25">
        <v>435</v>
      </c>
      <c r="BE40" s="25">
        <v>1059</v>
      </c>
      <c r="BF40" s="25">
        <v>1115</v>
      </c>
      <c r="BG40" s="25">
        <v>1128</v>
      </c>
      <c r="BH40" s="25">
        <v>1192</v>
      </c>
      <c r="BI40" s="25">
        <v>663</v>
      </c>
      <c r="BJ40" s="25">
        <v>623</v>
      </c>
      <c r="BK40" s="25"/>
    </row>
    <row r="41" spans="1:63" x14ac:dyDescent="0.35">
      <c r="A41" s="52" t="s">
        <v>415</v>
      </c>
      <c r="B41" s="52" t="s">
        <v>295</v>
      </c>
      <c r="C41" s="52" t="s">
        <v>5</v>
      </c>
      <c r="D41" s="52" t="s">
        <v>0</v>
      </c>
      <c r="E41" s="25">
        <v>4290</v>
      </c>
      <c r="F41" s="25">
        <v>4211</v>
      </c>
      <c r="G41" s="25">
        <v>4466</v>
      </c>
      <c r="H41" s="25">
        <v>4430</v>
      </c>
      <c r="I41" s="25">
        <v>4719</v>
      </c>
      <c r="J41" s="25">
        <v>4846</v>
      </c>
      <c r="K41" s="25">
        <v>4915</v>
      </c>
      <c r="L41" s="25">
        <v>5707</v>
      </c>
      <c r="M41" s="25">
        <v>6052</v>
      </c>
      <c r="N41" s="25">
        <v>6575</v>
      </c>
      <c r="O41" s="25">
        <v>7034</v>
      </c>
      <c r="P41" s="25">
        <v>6147</v>
      </c>
      <c r="Q41" s="25">
        <v>5934</v>
      </c>
      <c r="R41" s="25">
        <v>6166</v>
      </c>
      <c r="S41" s="25">
        <v>5181</v>
      </c>
      <c r="T41" s="25">
        <v>4879</v>
      </c>
      <c r="U41" s="25">
        <v>7742</v>
      </c>
      <c r="V41" s="25">
        <v>6493</v>
      </c>
      <c r="W41" s="25">
        <v>7872</v>
      </c>
      <c r="X41" s="25">
        <v>10343</v>
      </c>
      <c r="Y41" s="25">
        <v>11230</v>
      </c>
      <c r="Z41" s="25">
        <v>11801</v>
      </c>
      <c r="AA41" s="25">
        <v>10900</v>
      </c>
      <c r="AB41" s="25">
        <v>11162</v>
      </c>
      <c r="AC41" s="25">
        <v>6387</v>
      </c>
      <c r="AD41" s="25">
        <v>6465</v>
      </c>
      <c r="AE41" s="25">
        <v>9724</v>
      </c>
      <c r="AF41" s="25">
        <v>9880</v>
      </c>
      <c r="AG41" s="25">
        <v>11463</v>
      </c>
      <c r="AH41" s="25">
        <v>11597</v>
      </c>
      <c r="AI41" s="25">
        <v>12476</v>
      </c>
      <c r="AJ41" s="25">
        <v>14219</v>
      </c>
      <c r="AK41" s="25">
        <v>13951</v>
      </c>
      <c r="AL41" s="25">
        <v>14795</v>
      </c>
      <c r="AM41" s="25">
        <v>18323</v>
      </c>
      <c r="AN41" s="25">
        <v>16295</v>
      </c>
      <c r="AO41" s="25">
        <v>15900</v>
      </c>
      <c r="AP41" s="25">
        <v>18575</v>
      </c>
      <c r="AQ41" s="25">
        <v>16046</v>
      </c>
      <c r="AR41" s="25">
        <v>16014</v>
      </c>
      <c r="AS41" s="25">
        <v>13701</v>
      </c>
      <c r="AT41" s="25">
        <v>13336</v>
      </c>
      <c r="AU41" s="25">
        <v>15436</v>
      </c>
      <c r="AV41" s="25">
        <v>13700</v>
      </c>
      <c r="AW41" s="25">
        <v>24396</v>
      </c>
      <c r="AX41" s="25">
        <v>26035</v>
      </c>
      <c r="AY41" s="25">
        <v>28052</v>
      </c>
      <c r="AZ41" s="25">
        <v>26879</v>
      </c>
      <c r="BA41" s="25">
        <v>35132</v>
      </c>
      <c r="BB41" s="25">
        <v>34875</v>
      </c>
      <c r="BC41" s="25">
        <v>46779</v>
      </c>
      <c r="BD41" s="25">
        <v>31459</v>
      </c>
      <c r="BE41" s="25">
        <v>39656</v>
      </c>
      <c r="BF41" s="25">
        <v>45051</v>
      </c>
      <c r="BG41" s="25">
        <v>48733</v>
      </c>
      <c r="BH41" s="25">
        <v>49946</v>
      </c>
      <c r="BI41" s="25">
        <v>35327</v>
      </c>
      <c r="BJ41" s="25">
        <v>35597</v>
      </c>
      <c r="BK41" s="25">
        <v>40373</v>
      </c>
    </row>
    <row r="42" spans="1:63" x14ac:dyDescent="0.35">
      <c r="A42" s="52" t="s">
        <v>415</v>
      </c>
      <c r="B42" s="52" t="s">
        <v>296</v>
      </c>
      <c r="C42" s="52" t="s">
        <v>5</v>
      </c>
      <c r="D42" s="52" t="s">
        <v>0</v>
      </c>
      <c r="E42" s="25">
        <v>1324</v>
      </c>
      <c r="F42" s="25">
        <v>1306</v>
      </c>
      <c r="G42" s="25">
        <v>1441</v>
      </c>
      <c r="H42" s="25">
        <v>1390</v>
      </c>
      <c r="I42" s="25">
        <v>1480</v>
      </c>
      <c r="J42" s="25">
        <v>1513</v>
      </c>
      <c r="K42" s="25">
        <v>1546</v>
      </c>
      <c r="L42" s="25">
        <v>1806</v>
      </c>
      <c r="M42" s="25">
        <v>1986</v>
      </c>
      <c r="N42" s="25">
        <v>2173</v>
      </c>
      <c r="O42" s="25">
        <v>2411</v>
      </c>
      <c r="P42" s="25">
        <v>2180</v>
      </c>
      <c r="Q42" s="25">
        <v>2150</v>
      </c>
      <c r="R42" s="25">
        <v>2219</v>
      </c>
      <c r="S42" s="25">
        <v>1756</v>
      </c>
      <c r="T42" s="25">
        <v>2047</v>
      </c>
      <c r="U42" s="25">
        <v>3021</v>
      </c>
      <c r="V42" s="25">
        <v>3082</v>
      </c>
      <c r="W42" s="25">
        <v>3658</v>
      </c>
      <c r="X42" s="25">
        <v>4455</v>
      </c>
      <c r="Y42" s="25">
        <v>4823</v>
      </c>
      <c r="Z42" s="25">
        <v>5083</v>
      </c>
      <c r="AA42" s="25">
        <v>4757</v>
      </c>
      <c r="AB42" s="25">
        <v>4865</v>
      </c>
      <c r="AC42" s="25">
        <v>2797</v>
      </c>
      <c r="AD42" s="25">
        <v>2757</v>
      </c>
      <c r="AE42" s="25">
        <v>4207</v>
      </c>
      <c r="AF42" s="25">
        <v>3882</v>
      </c>
      <c r="AG42" s="25">
        <v>4871</v>
      </c>
      <c r="AH42" s="25">
        <v>5087</v>
      </c>
      <c r="AI42" s="25">
        <v>5307</v>
      </c>
      <c r="AJ42" s="25">
        <v>6643</v>
      </c>
      <c r="AK42" s="25">
        <v>6420</v>
      </c>
      <c r="AL42" s="25">
        <v>6450</v>
      </c>
      <c r="AM42" s="25">
        <v>8431</v>
      </c>
      <c r="AN42" s="25">
        <v>8466</v>
      </c>
      <c r="AO42" s="25">
        <v>8473</v>
      </c>
      <c r="AP42" s="25">
        <v>9438</v>
      </c>
      <c r="AQ42" s="25">
        <v>8247</v>
      </c>
      <c r="AR42" s="25">
        <v>8259</v>
      </c>
      <c r="AS42" s="25">
        <v>8025</v>
      </c>
      <c r="AT42" s="25">
        <v>7954</v>
      </c>
      <c r="AU42" s="25">
        <v>7975</v>
      </c>
      <c r="AV42" s="25">
        <v>7881</v>
      </c>
      <c r="AW42" s="25">
        <v>13602</v>
      </c>
      <c r="AX42" s="25">
        <v>14372</v>
      </c>
      <c r="AY42" s="25">
        <v>16477</v>
      </c>
      <c r="AZ42" s="25">
        <v>15689</v>
      </c>
      <c r="BA42" s="25">
        <v>18288</v>
      </c>
      <c r="BB42" s="25">
        <v>21957</v>
      </c>
      <c r="BC42" s="25">
        <v>30339</v>
      </c>
      <c r="BD42" s="25">
        <v>21508</v>
      </c>
      <c r="BE42" s="25">
        <v>24573</v>
      </c>
      <c r="BF42" s="25">
        <v>27847</v>
      </c>
      <c r="BG42" s="25">
        <v>29760</v>
      </c>
      <c r="BH42" s="25">
        <v>30333</v>
      </c>
      <c r="BI42" s="25">
        <v>23809</v>
      </c>
      <c r="BJ42" s="25">
        <v>23820</v>
      </c>
      <c r="BK42" s="25">
        <v>25936</v>
      </c>
    </row>
    <row r="43" spans="1:63" x14ac:dyDescent="0.35">
      <c r="A43" s="52" t="s">
        <v>415</v>
      </c>
      <c r="B43" s="52" t="s">
        <v>6</v>
      </c>
      <c r="C43" s="52" t="s">
        <v>5</v>
      </c>
      <c r="D43" s="52" t="s">
        <v>0</v>
      </c>
      <c r="E43" s="25">
        <v>8640</v>
      </c>
      <c r="F43" s="25">
        <v>8540</v>
      </c>
      <c r="G43" s="25">
        <v>9050</v>
      </c>
      <c r="H43" s="25">
        <v>8900</v>
      </c>
      <c r="I43" s="25">
        <v>9800</v>
      </c>
      <c r="J43" s="25">
        <v>10050</v>
      </c>
      <c r="K43" s="25">
        <v>10100</v>
      </c>
      <c r="L43" s="25">
        <v>12400</v>
      </c>
      <c r="M43" s="25">
        <v>13400</v>
      </c>
      <c r="N43" s="25">
        <v>14700</v>
      </c>
      <c r="O43" s="25">
        <v>16110</v>
      </c>
      <c r="P43" s="25">
        <v>13150</v>
      </c>
      <c r="Q43" s="25">
        <v>12450</v>
      </c>
      <c r="R43" s="25">
        <v>13100</v>
      </c>
      <c r="S43" s="25">
        <v>10800</v>
      </c>
      <c r="T43" s="25">
        <v>12040</v>
      </c>
      <c r="U43" s="25">
        <v>16685</v>
      </c>
      <c r="V43" s="25">
        <v>14065</v>
      </c>
      <c r="W43" s="25">
        <v>18460</v>
      </c>
      <c r="X43" s="25">
        <v>25931</v>
      </c>
      <c r="Y43" s="25">
        <v>27683</v>
      </c>
      <c r="Z43" s="25">
        <v>28890</v>
      </c>
      <c r="AA43" s="25">
        <v>27169</v>
      </c>
      <c r="AB43" s="25">
        <v>27826</v>
      </c>
      <c r="AC43" s="25">
        <v>15933</v>
      </c>
      <c r="AD43" s="25">
        <v>15411</v>
      </c>
      <c r="AE43" s="25">
        <v>23058</v>
      </c>
      <c r="AF43" s="25">
        <v>22852</v>
      </c>
      <c r="AG43" s="25">
        <v>26201</v>
      </c>
      <c r="AH43" s="25">
        <v>27531</v>
      </c>
      <c r="AI43" s="25">
        <v>28148</v>
      </c>
      <c r="AJ43" s="25">
        <v>32664</v>
      </c>
      <c r="AK43" s="25">
        <v>32826</v>
      </c>
      <c r="AL43" s="25">
        <v>33467</v>
      </c>
      <c r="AM43" s="25">
        <v>45198</v>
      </c>
      <c r="AN43" s="25">
        <v>40702</v>
      </c>
      <c r="AO43" s="25">
        <v>40745</v>
      </c>
      <c r="AP43" s="25">
        <v>46210</v>
      </c>
      <c r="AQ43" s="25">
        <v>36280</v>
      </c>
      <c r="AR43" s="25">
        <v>36904</v>
      </c>
      <c r="AS43" s="25">
        <v>33247</v>
      </c>
      <c r="AT43" s="25">
        <v>31950</v>
      </c>
      <c r="AU43" s="25">
        <v>32075</v>
      </c>
      <c r="AV43" s="25">
        <v>29877</v>
      </c>
      <c r="AW43" s="25">
        <v>50840</v>
      </c>
      <c r="AX43" s="25">
        <v>54150</v>
      </c>
      <c r="AY43" s="25">
        <v>61200</v>
      </c>
      <c r="AZ43" s="25">
        <v>57735</v>
      </c>
      <c r="BA43" s="25">
        <v>69738</v>
      </c>
      <c r="BB43" s="25">
        <v>76940</v>
      </c>
      <c r="BC43" s="25">
        <v>104100</v>
      </c>
      <c r="BD43" s="25">
        <v>72070</v>
      </c>
      <c r="BE43" s="25">
        <v>86237</v>
      </c>
      <c r="BF43" s="25">
        <v>95495</v>
      </c>
      <c r="BG43" s="25">
        <v>103255</v>
      </c>
      <c r="BH43" s="25">
        <v>106130</v>
      </c>
      <c r="BI43" s="25">
        <v>79820</v>
      </c>
      <c r="BJ43" s="25">
        <v>80100</v>
      </c>
      <c r="BK43" s="25">
        <v>88056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EC33-80E4-4F63-A6ED-07D40C7D036E}">
  <sheetPr>
    <tabColor theme="9" tint="0.79998168889431442"/>
  </sheetPr>
  <dimension ref="A1:BN17"/>
  <sheetViews>
    <sheetView workbookViewId="0">
      <selection activeCell="H24" sqref="H24"/>
    </sheetView>
  </sheetViews>
  <sheetFormatPr defaultRowHeight="14.5" x14ac:dyDescent="0.35"/>
  <cols>
    <col min="1" max="2" width="8.7265625" style="52"/>
    <col min="3" max="3" width="19.453125" style="52" bestFit="1" customWidth="1"/>
    <col min="4" max="4" width="19.453125" style="52" customWidth="1"/>
    <col min="5" max="63" width="11.7265625" style="52" bestFit="1" customWidth="1"/>
    <col min="64" max="259" width="8.7265625" style="52"/>
    <col min="260" max="260" width="19.453125" style="52" bestFit="1" customWidth="1"/>
    <col min="261" max="319" width="11.7265625" style="52" bestFit="1" customWidth="1"/>
    <col min="320" max="515" width="8.7265625" style="52"/>
    <col min="516" max="516" width="19.453125" style="52" bestFit="1" customWidth="1"/>
    <col min="517" max="575" width="11.7265625" style="52" bestFit="1" customWidth="1"/>
    <col min="576" max="771" width="8.7265625" style="52"/>
    <col min="772" max="772" width="19.453125" style="52" bestFit="1" customWidth="1"/>
    <col min="773" max="831" width="11.7265625" style="52" bestFit="1" customWidth="1"/>
    <col min="832" max="1027" width="8.7265625" style="52"/>
    <col min="1028" max="1028" width="19.453125" style="52" bestFit="1" customWidth="1"/>
    <col min="1029" max="1087" width="11.7265625" style="52" bestFit="1" customWidth="1"/>
    <col min="1088" max="1283" width="8.7265625" style="52"/>
    <col min="1284" max="1284" width="19.453125" style="52" bestFit="1" customWidth="1"/>
    <col min="1285" max="1343" width="11.7265625" style="52" bestFit="1" customWidth="1"/>
    <col min="1344" max="1539" width="8.7265625" style="52"/>
    <col min="1540" max="1540" width="19.453125" style="52" bestFit="1" customWidth="1"/>
    <col min="1541" max="1599" width="11.7265625" style="52" bestFit="1" customWidth="1"/>
    <col min="1600" max="1795" width="8.7265625" style="52"/>
    <col min="1796" max="1796" width="19.453125" style="52" bestFit="1" customWidth="1"/>
    <col min="1797" max="1855" width="11.7265625" style="52" bestFit="1" customWidth="1"/>
    <col min="1856" max="2051" width="8.7265625" style="52"/>
    <col min="2052" max="2052" width="19.453125" style="52" bestFit="1" customWidth="1"/>
    <col min="2053" max="2111" width="11.7265625" style="52" bestFit="1" customWidth="1"/>
    <col min="2112" max="2307" width="8.7265625" style="52"/>
    <col min="2308" max="2308" width="19.453125" style="52" bestFit="1" customWidth="1"/>
    <col min="2309" max="2367" width="11.7265625" style="52" bestFit="1" customWidth="1"/>
    <col min="2368" max="2563" width="8.7265625" style="52"/>
    <col min="2564" max="2564" width="19.453125" style="52" bestFit="1" customWidth="1"/>
    <col min="2565" max="2623" width="11.7265625" style="52" bestFit="1" customWidth="1"/>
    <col min="2624" max="2819" width="8.7265625" style="52"/>
    <col min="2820" max="2820" width="19.453125" style="52" bestFit="1" customWidth="1"/>
    <col min="2821" max="2879" width="11.7265625" style="52" bestFit="1" customWidth="1"/>
    <col min="2880" max="3075" width="8.7265625" style="52"/>
    <col min="3076" max="3076" width="19.453125" style="52" bestFit="1" customWidth="1"/>
    <col min="3077" max="3135" width="11.7265625" style="52" bestFit="1" customWidth="1"/>
    <col min="3136" max="3331" width="8.7265625" style="52"/>
    <col min="3332" max="3332" width="19.453125" style="52" bestFit="1" customWidth="1"/>
    <col min="3333" max="3391" width="11.7265625" style="52" bestFit="1" customWidth="1"/>
    <col min="3392" max="3587" width="8.7265625" style="52"/>
    <col min="3588" max="3588" width="19.453125" style="52" bestFit="1" customWidth="1"/>
    <col min="3589" max="3647" width="11.7265625" style="52" bestFit="1" customWidth="1"/>
    <col min="3648" max="3843" width="8.7265625" style="52"/>
    <col min="3844" max="3844" width="19.453125" style="52" bestFit="1" customWidth="1"/>
    <col min="3845" max="3903" width="11.7265625" style="52" bestFit="1" customWidth="1"/>
    <col min="3904" max="4099" width="8.7265625" style="52"/>
    <col min="4100" max="4100" width="19.453125" style="52" bestFit="1" customWidth="1"/>
    <col min="4101" max="4159" width="11.7265625" style="52" bestFit="1" customWidth="1"/>
    <col min="4160" max="4355" width="8.7265625" style="52"/>
    <col min="4356" max="4356" width="19.453125" style="52" bestFit="1" customWidth="1"/>
    <col min="4357" max="4415" width="11.7265625" style="52" bestFit="1" customWidth="1"/>
    <col min="4416" max="4611" width="8.7265625" style="52"/>
    <col min="4612" max="4612" width="19.453125" style="52" bestFit="1" customWidth="1"/>
    <col min="4613" max="4671" width="11.7265625" style="52" bestFit="1" customWidth="1"/>
    <col min="4672" max="4867" width="8.7265625" style="52"/>
    <col min="4868" max="4868" width="19.453125" style="52" bestFit="1" customWidth="1"/>
    <col min="4869" max="4927" width="11.7265625" style="52" bestFit="1" customWidth="1"/>
    <col min="4928" max="5123" width="8.7265625" style="52"/>
    <col min="5124" max="5124" width="19.453125" style="52" bestFit="1" customWidth="1"/>
    <col min="5125" max="5183" width="11.7265625" style="52" bestFit="1" customWidth="1"/>
    <col min="5184" max="5379" width="8.7265625" style="52"/>
    <col min="5380" max="5380" width="19.453125" style="52" bestFit="1" customWidth="1"/>
    <col min="5381" max="5439" width="11.7265625" style="52" bestFit="1" customWidth="1"/>
    <col min="5440" max="5635" width="8.7265625" style="52"/>
    <col min="5636" max="5636" width="19.453125" style="52" bestFit="1" customWidth="1"/>
    <col min="5637" max="5695" width="11.7265625" style="52" bestFit="1" customWidth="1"/>
    <col min="5696" max="5891" width="8.7265625" style="52"/>
    <col min="5892" max="5892" width="19.453125" style="52" bestFit="1" customWidth="1"/>
    <col min="5893" max="5951" width="11.7265625" style="52" bestFit="1" customWidth="1"/>
    <col min="5952" max="6147" width="8.7265625" style="52"/>
    <col min="6148" max="6148" width="19.453125" style="52" bestFit="1" customWidth="1"/>
    <col min="6149" max="6207" width="11.7265625" style="52" bestFit="1" customWidth="1"/>
    <col min="6208" max="6403" width="8.7265625" style="52"/>
    <col min="6404" max="6404" width="19.453125" style="52" bestFit="1" customWidth="1"/>
    <col min="6405" max="6463" width="11.7265625" style="52" bestFit="1" customWidth="1"/>
    <col min="6464" max="6659" width="8.7265625" style="52"/>
    <col min="6660" max="6660" width="19.453125" style="52" bestFit="1" customWidth="1"/>
    <col min="6661" max="6719" width="11.7265625" style="52" bestFit="1" customWidth="1"/>
    <col min="6720" max="6915" width="8.7265625" style="52"/>
    <col min="6916" max="6916" width="19.453125" style="52" bestFit="1" customWidth="1"/>
    <col min="6917" max="6975" width="11.7265625" style="52" bestFit="1" customWidth="1"/>
    <col min="6976" max="7171" width="8.7265625" style="52"/>
    <col min="7172" max="7172" width="19.453125" style="52" bestFit="1" customWidth="1"/>
    <col min="7173" max="7231" width="11.7265625" style="52" bestFit="1" customWidth="1"/>
    <col min="7232" max="7427" width="8.7265625" style="52"/>
    <col min="7428" max="7428" width="19.453125" style="52" bestFit="1" customWidth="1"/>
    <col min="7429" max="7487" width="11.7265625" style="52" bestFit="1" customWidth="1"/>
    <col min="7488" max="7683" width="8.7265625" style="52"/>
    <col min="7684" max="7684" width="19.453125" style="52" bestFit="1" customWidth="1"/>
    <col min="7685" max="7743" width="11.7265625" style="52" bestFit="1" customWidth="1"/>
    <col min="7744" max="7939" width="8.7265625" style="52"/>
    <col min="7940" max="7940" width="19.453125" style="52" bestFit="1" customWidth="1"/>
    <col min="7941" max="7999" width="11.7265625" style="52" bestFit="1" customWidth="1"/>
    <col min="8000" max="8195" width="8.7265625" style="52"/>
    <col min="8196" max="8196" width="19.453125" style="52" bestFit="1" customWidth="1"/>
    <col min="8197" max="8255" width="11.7265625" style="52" bestFit="1" customWidth="1"/>
    <col min="8256" max="8451" width="8.7265625" style="52"/>
    <col min="8452" max="8452" width="19.453125" style="52" bestFit="1" customWidth="1"/>
    <col min="8453" max="8511" width="11.7265625" style="52" bestFit="1" customWidth="1"/>
    <col min="8512" max="8707" width="8.7265625" style="52"/>
    <col min="8708" max="8708" width="19.453125" style="52" bestFit="1" customWidth="1"/>
    <col min="8709" max="8767" width="11.7265625" style="52" bestFit="1" customWidth="1"/>
    <col min="8768" max="8963" width="8.7265625" style="52"/>
    <col min="8964" max="8964" width="19.453125" style="52" bestFit="1" customWidth="1"/>
    <col min="8965" max="9023" width="11.7265625" style="52" bestFit="1" customWidth="1"/>
    <col min="9024" max="9219" width="8.7265625" style="52"/>
    <col min="9220" max="9220" width="19.453125" style="52" bestFit="1" customWidth="1"/>
    <col min="9221" max="9279" width="11.7265625" style="52" bestFit="1" customWidth="1"/>
    <col min="9280" max="9475" width="8.7265625" style="52"/>
    <col min="9476" max="9476" width="19.453125" style="52" bestFit="1" customWidth="1"/>
    <col min="9477" max="9535" width="11.7265625" style="52" bestFit="1" customWidth="1"/>
    <col min="9536" max="9731" width="8.7265625" style="52"/>
    <col min="9732" max="9732" width="19.453125" style="52" bestFit="1" customWidth="1"/>
    <col min="9733" max="9791" width="11.7265625" style="52" bestFit="1" customWidth="1"/>
    <col min="9792" max="9987" width="8.7265625" style="52"/>
    <col min="9988" max="9988" width="19.453125" style="52" bestFit="1" customWidth="1"/>
    <col min="9989" max="10047" width="11.7265625" style="52" bestFit="1" customWidth="1"/>
    <col min="10048" max="10243" width="8.7265625" style="52"/>
    <col min="10244" max="10244" width="19.453125" style="52" bestFit="1" customWidth="1"/>
    <col min="10245" max="10303" width="11.7265625" style="52" bestFit="1" customWidth="1"/>
    <col min="10304" max="10499" width="8.7265625" style="52"/>
    <col min="10500" max="10500" width="19.453125" style="52" bestFit="1" customWidth="1"/>
    <col min="10501" max="10559" width="11.7265625" style="52" bestFit="1" customWidth="1"/>
    <col min="10560" max="10755" width="8.7265625" style="52"/>
    <col min="10756" max="10756" width="19.453125" style="52" bestFit="1" customWidth="1"/>
    <col min="10757" max="10815" width="11.7265625" style="52" bestFit="1" customWidth="1"/>
    <col min="10816" max="11011" width="8.7265625" style="52"/>
    <col min="11012" max="11012" width="19.453125" style="52" bestFit="1" customWidth="1"/>
    <col min="11013" max="11071" width="11.7265625" style="52" bestFit="1" customWidth="1"/>
    <col min="11072" max="11267" width="8.7265625" style="52"/>
    <col min="11268" max="11268" width="19.453125" style="52" bestFit="1" customWidth="1"/>
    <col min="11269" max="11327" width="11.7265625" style="52" bestFit="1" customWidth="1"/>
    <col min="11328" max="11523" width="8.7265625" style="52"/>
    <col min="11524" max="11524" width="19.453125" style="52" bestFit="1" customWidth="1"/>
    <col min="11525" max="11583" width="11.7265625" style="52" bestFit="1" customWidth="1"/>
    <col min="11584" max="11779" width="8.7265625" style="52"/>
    <col min="11780" max="11780" width="19.453125" style="52" bestFit="1" customWidth="1"/>
    <col min="11781" max="11839" width="11.7265625" style="52" bestFit="1" customWidth="1"/>
    <col min="11840" max="12035" width="8.7265625" style="52"/>
    <col min="12036" max="12036" width="19.453125" style="52" bestFit="1" customWidth="1"/>
    <col min="12037" max="12095" width="11.7265625" style="52" bestFit="1" customWidth="1"/>
    <col min="12096" max="12291" width="8.7265625" style="52"/>
    <col min="12292" max="12292" width="19.453125" style="52" bestFit="1" customWidth="1"/>
    <col min="12293" max="12351" width="11.7265625" style="52" bestFit="1" customWidth="1"/>
    <col min="12352" max="12547" width="8.7265625" style="52"/>
    <col min="12548" max="12548" width="19.453125" style="52" bestFit="1" customWidth="1"/>
    <col min="12549" max="12607" width="11.7265625" style="52" bestFit="1" customWidth="1"/>
    <col min="12608" max="12803" width="8.7265625" style="52"/>
    <col min="12804" max="12804" width="19.453125" style="52" bestFit="1" customWidth="1"/>
    <col min="12805" max="12863" width="11.7265625" style="52" bestFit="1" customWidth="1"/>
    <col min="12864" max="13059" width="8.7265625" style="52"/>
    <col min="13060" max="13060" width="19.453125" style="52" bestFit="1" customWidth="1"/>
    <col min="13061" max="13119" width="11.7265625" style="52" bestFit="1" customWidth="1"/>
    <col min="13120" max="13315" width="8.7265625" style="52"/>
    <col min="13316" max="13316" width="19.453125" style="52" bestFit="1" customWidth="1"/>
    <col min="13317" max="13375" width="11.7265625" style="52" bestFit="1" customWidth="1"/>
    <col min="13376" max="13571" width="8.7265625" style="52"/>
    <col min="13572" max="13572" width="19.453125" style="52" bestFit="1" customWidth="1"/>
    <col min="13573" max="13631" width="11.7265625" style="52" bestFit="1" customWidth="1"/>
    <col min="13632" max="13827" width="8.7265625" style="52"/>
    <col min="13828" max="13828" width="19.453125" style="52" bestFit="1" customWidth="1"/>
    <col min="13829" max="13887" width="11.7265625" style="52" bestFit="1" customWidth="1"/>
    <col min="13888" max="14083" width="8.7265625" style="52"/>
    <col min="14084" max="14084" width="19.453125" style="52" bestFit="1" customWidth="1"/>
    <col min="14085" max="14143" width="11.7265625" style="52" bestFit="1" customWidth="1"/>
    <col min="14144" max="14339" width="8.7265625" style="52"/>
    <col min="14340" max="14340" width="19.453125" style="52" bestFit="1" customWidth="1"/>
    <col min="14341" max="14399" width="11.7265625" style="52" bestFit="1" customWidth="1"/>
    <col min="14400" max="14595" width="8.7265625" style="52"/>
    <col min="14596" max="14596" width="19.453125" style="52" bestFit="1" customWidth="1"/>
    <col min="14597" max="14655" width="11.7265625" style="52" bestFit="1" customWidth="1"/>
    <col min="14656" max="14851" width="8.7265625" style="52"/>
    <col min="14852" max="14852" width="19.453125" style="52" bestFit="1" customWidth="1"/>
    <col min="14853" max="14911" width="11.7265625" style="52" bestFit="1" customWidth="1"/>
    <col min="14912" max="15107" width="8.7265625" style="52"/>
    <col min="15108" max="15108" width="19.453125" style="52" bestFit="1" customWidth="1"/>
    <col min="15109" max="15167" width="11.7265625" style="52" bestFit="1" customWidth="1"/>
    <col min="15168" max="15363" width="8.7265625" style="52"/>
    <col min="15364" max="15364" width="19.453125" style="52" bestFit="1" customWidth="1"/>
    <col min="15365" max="15423" width="11.7265625" style="52" bestFit="1" customWidth="1"/>
    <col min="15424" max="15619" width="8.7265625" style="52"/>
    <col min="15620" max="15620" width="19.453125" style="52" bestFit="1" customWidth="1"/>
    <col min="15621" max="15679" width="11.7265625" style="52" bestFit="1" customWidth="1"/>
    <col min="15680" max="15875" width="8.7265625" style="52"/>
    <col min="15876" max="15876" width="19.453125" style="52" bestFit="1" customWidth="1"/>
    <col min="15877" max="15935" width="11.7265625" style="52" bestFit="1" customWidth="1"/>
    <col min="15936" max="16131" width="8.7265625" style="52"/>
    <col min="16132" max="16132" width="19.453125" style="52" bestFit="1" customWidth="1"/>
    <col min="16133" max="16191" width="11.7265625" style="52" bestFit="1" customWidth="1"/>
    <col min="16192" max="16384" width="8.7265625" style="52"/>
  </cols>
  <sheetData>
    <row r="1" spans="1:66" s="29" customFormat="1" x14ac:dyDescent="0.35">
      <c r="A1" s="29" t="s">
        <v>37</v>
      </c>
      <c r="B1" s="29" t="s">
        <v>38</v>
      </c>
      <c r="C1" s="29" t="s">
        <v>39</v>
      </c>
      <c r="D1" s="29" t="s">
        <v>40</v>
      </c>
      <c r="E1" s="29" t="s">
        <v>41</v>
      </c>
      <c r="F1" s="29" t="s">
        <v>42</v>
      </c>
      <c r="G1" s="29" t="s">
        <v>43</v>
      </c>
      <c r="H1" s="29" t="s">
        <v>144</v>
      </c>
      <c r="I1" s="29" t="s">
        <v>145</v>
      </c>
      <c r="J1" s="29" t="s">
        <v>146</v>
      </c>
      <c r="K1" s="29" t="s">
        <v>147</v>
      </c>
      <c r="L1" s="29" t="s">
        <v>148</v>
      </c>
      <c r="M1" s="29" t="s">
        <v>149</v>
      </c>
      <c r="N1" s="29" t="s">
        <v>150</v>
      </c>
      <c r="O1" s="29" t="s">
        <v>151</v>
      </c>
      <c r="P1" s="29" t="s">
        <v>152</v>
      </c>
      <c r="Q1" s="29" t="s">
        <v>153</v>
      </c>
      <c r="R1" s="29" t="s">
        <v>154</v>
      </c>
      <c r="S1" s="29" t="s">
        <v>155</v>
      </c>
      <c r="T1" s="29" t="s">
        <v>156</v>
      </c>
      <c r="U1" s="29" t="s">
        <v>157</v>
      </c>
      <c r="V1" s="29" t="s">
        <v>158</v>
      </c>
      <c r="W1" s="29" t="s">
        <v>159</v>
      </c>
      <c r="X1" s="29" t="s">
        <v>160</v>
      </c>
      <c r="Y1" s="29" t="s">
        <v>161</v>
      </c>
      <c r="Z1" s="29" t="s">
        <v>162</v>
      </c>
      <c r="AA1" s="29" t="s">
        <v>163</v>
      </c>
      <c r="AB1" s="29" t="s">
        <v>164</v>
      </c>
      <c r="AC1" s="29" t="s">
        <v>165</v>
      </c>
      <c r="AD1" s="29" t="s">
        <v>166</v>
      </c>
      <c r="AE1" s="29" t="s">
        <v>167</v>
      </c>
      <c r="AF1" s="29" t="s">
        <v>168</v>
      </c>
      <c r="AG1" s="29" t="s">
        <v>169</v>
      </c>
      <c r="AH1" s="29" t="s">
        <v>170</v>
      </c>
      <c r="AI1" s="29" t="s">
        <v>171</v>
      </c>
      <c r="AJ1" s="29" t="s">
        <v>172</v>
      </c>
      <c r="AK1" s="29" t="s">
        <v>173</v>
      </c>
      <c r="AL1" s="29" t="s">
        <v>8</v>
      </c>
      <c r="AM1" s="29" t="s">
        <v>9</v>
      </c>
      <c r="AN1" s="29" t="s">
        <v>10</v>
      </c>
      <c r="AO1" s="29" t="s">
        <v>11</v>
      </c>
      <c r="AP1" s="29" t="s">
        <v>12</v>
      </c>
      <c r="AQ1" s="29" t="s">
        <v>13</v>
      </c>
      <c r="AR1" s="29" t="s">
        <v>14</v>
      </c>
      <c r="AS1" s="29" t="s">
        <v>15</v>
      </c>
      <c r="AT1" s="29" t="s">
        <v>16</v>
      </c>
      <c r="AU1" s="29" t="s">
        <v>17</v>
      </c>
      <c r="AV1" s="29" t="s">
        <v>18</v>
      </c>
      <c r="AW1" s="29" t="s">
        <v>19</v>
      </c>
      <c r="AX1" s="29" t="s">
        <v>20</v>
      </c>
      <c r="AY1" s="29" t="s">
        <v>21</v>
      </c>
      <c r="AZ1" s="29" t="s">
        <v>22</v>
      </c>
      <c r="BA1" s="29" t="s">
        <v>23</v>
      </c>
      <c r="BB1" s="29" t="s">
        <v>24</v>
      </c>
      <c r="BC1" s="29" t="s">
        <v>25</v>
      </c>
      <c r="BD1" s="29" t="s">
        <v>26</v>
      </c>
      <c r="BE1" s="29" t="s">
        <v>27</v>
      </c>
      <c r="BF1" s="29" t="s">
        <v>174</v>
      </c>
      <c r="BG1" s="29" t="s">
        <v>175</v>
      </c>
      <c r="BH1" s="29" t="s">
        <v>176</v>
      </c>
      <c r="BI1" s="29" t="s">
        <v>177</v>
      </c>
      <c r="BJ1" s="29" t="s">
        <v>178</v>
      </c>
      <c r="BK1" s="29" t="s">
        <v>179</v>
      </c>
      <c r="BL1" s="29" t="s">
        <v>180</v>
      </c>
      <c r="BM1" s="29" t="s">
        <v>181</v>
      </c>
      <c r="BN1" s="29" t="s">
        <v>182</v>
      </c>
    </row>
    <row r="2" spans="1:66" x14ac:dyDescent="0.35">
      <c r="A2" s="52">
        <v>120</v>
      </c>
      <c r="B2" s="52" t="s">
        <v>415</v>
      </c>
      <c r="C2" s="52">
        <v>1035</v>
      </c>
      <c r="D2" s="52" t="s">
        <v>80</v>
      </c>
      <c r="E2" s="52">
        <v>5510</v>
      </c>
      <c r="F2" s="52" t="s">
        <v>5</v>
      </c>
      <c r="G2" s="52" t="s">
        <v>0</v>
      </c>
      <c r="H2" s="25">
        <v>9000</v>
      </c>
      <c r="I2" s="25">
        <v>9000</v>
      </c>
      <c r="J2" s="25">
        <v>9000</v>
      </c>
      <c r="K2" s="25">
        <v>11800</v>
      </c>
      <c r="L2" s="25">
        <v>13400</v>
      </c>
      <c r="M2" s="25">
        <v>14700</v>
      </c>
      <c r="N2" s="25">
        <v>15000</v>
      </c>
      <c r="O2" s="25">
        <v>15000</v>
      </c>
      <c r="P2" s="25">
        <v>14200</v>
      </c>
      <c r="Q2" s="25">
        <v>13800</v>
      </c>
      <c r="R2" s="25">
        <v>13600</v>
      </c>
      <c r="S2" s="25">
        <v>12800</v>
      </c>
      <c r="T2" s="25">
        <v>12000</v>
      </c>
      <c r="U2" s="25">
        <v>10500</v>
      </c>
      <c r="V2" s="25">
        <v>9000</v>
      </c>
      <c r="W2" s="25">
        <v>11400</v>
      </c>
      <c r="X2" s="25">
        <v>12400</v>
      </c>
      <c r="Y2" s="25">
        <v>10400</v>
      </c>
      <c r="Z2" s="25">
        <v>12400</v>
      </c>
      <c r="AA2" s="25">
        <v>16600</v>
      </c>
      <c r="AB2" s="25">
        <v>18000</v>
      </c>
      <c r="AC2" s="25">
        <v>18400</v>
      </c>
      <c r="AD2" s="25">
        <v>19500</v>
      </c>
      <c r="AE2" s="25">
        <v>20400</v>
      </c>
      <c r="AF2" s="25">
        <v>17800</v>
      </c>
      <c r="AG2" s="25">
        <v>19200</v>
      </c>
      <c r="AH2" s="25">
        <v>21200</v>
      </c>
      <c r="AI2" s="25">
        <v>19050</v>
      </c>
      <c r="AJ2" s="25">
        <v>20600</v>
      </c>
      <c r="AK2" s="25">
        <v>20860</v>
      </c>
      <c r="AL2" s="25">
        <v>21487</v>
      </c>
      <c r="AM2" s="25">
        <v>22763</v>
      </c>
      <c r="AN2" s="25">
        <v>25485</v>
      </c>
      <c r="AO2" s="25">
        <v>27113</v>
      </c>
      <c r="AP2" s="25">
        <v>28816</v>
      </c>
      <c r="AQ2" s="25">
        <v>29608</v>
      </c>
      <c r="AR2" s="25">
        <v>30514</v>
      </c>
      <c r="AS2" s="25">
        <v>31427</v>
      </c>
      <c r="AT2" s="25">
        <v>31600</v>
      </c>
      <c r="AU2" s="25">
        <v>27650</v>
      </c>
      <c r="AV2" s="25">
        <v>31550</v>
      </c>
      <c r="AW2" s="25">
        <v>31550</v>
      </c>
      <c r="AX2" s="25">
        <v>35500</v>
      </c>
      <c r="AY2" s="25">
        <v>37000</v>
      </c>
      <c r="AZ2" s="25">
        <v>39000</v>
      </c>
      <c r="BA2" s="25">
        <v>43000</v>
      </c>
      <c r="BB2" s="25">
        <v>46000</v>
      </c>
      <c r="BC2" s="25">
        <v>50700</v>
      </c>
      <c r="BD2" s="25">
        <v>54500</v>
      </c>
      <c r="BE2" s="25">
        <v>59671</v>
      </c>
      <c r="BF2" s="25">
        <v>58178</v>
      </c>
      <c r="BG2" s="25">
        <v>60765</v>
      </c>
      <c r="BH2" s="25">
        <v>64372</v>
      </c>
      <c r="BI2" s="25">
        <v>69293</v>
      </c>
      <c r="BJ2" s="25">
        <v>73438</v>
      </c>
      <c r="BK2" s="25">
        <v>82757</v>
      </c>
      <c r="BL2" s="25">
        <v>86863</v>
      </c>
      <c r="BM2" s="25">
        <v>86190</v>
      </c>
      <c r="BN2" s="25">
        <v>85855</v>
      </c>
    </row>
    <row r="3" spans="1:66" x14ac:dyDescent="0.35">
      <c r="D3" s="52" t="s">
        <v>432</v>
      </c>
      <c r="H3" s="25">
        <f t="shared" ref="H3:AM3" si="0">SUM(H15:H17)</f>
        <v>4499</v>
      </c>
      <c r="I3" s="25">
        <f t="shared" si="0"/>
        <v>5115</v>
      </c>
      <c r="J3" s="25">
        <f t="shared" si="0"/>
        <v>5092</v>
      </c>
      <c r="K3" s="25">
        <f t="shared" si="0"/>
        <v>6412</v>
      </c>
      <c r="L3" s="25">
        <f t="shared" si="0"/>
        <v>7068</v>
      </c>
      <c r="M3" s="25">
        <f t="shared" si="0"/>
        <v>8424</v>
      </c>
      <c r="N3" s="25">
        <f t="shared" si="0"/>
        <v>9601</v>
      </c>
      <c r="O3" s="25">
        <f t="shared" si="0"/>
        <v>9943</v>
      </c>
      <c r="P3" s="25">
        <f t="shared" si="0"/>
        <v>9621</v>
      </c>
      <c r="Q3" s="25">
        <f t="shared" si="0"/>
        <v>9148</v>
      </c>
      <c r="R3" s="25">
        <f t="shared" si="0"/>
        <v>8344</v>
      </c>
      <c r="S3" s="25">
        <f t="shared" si="0"/>
        <v>6748</v>
      </c>
      <c r="T3" s="25">
        <f t="shared" si="0"/>
        <v>5224</v>
      </c>
      <c r="U3" s="25">
        <f t="shared" si="0"/>
        <v>4876</v>
      </c>
      <c r="V3" s="25">
        <f t="shared" si="0"/>
        <v>4192</v>
      </c>
      <c r="W3" s="25">
        <f t="shared" si="0"/>
        <v>3579</v>
      </c>
      <c r="X3" s="25">
        <f t="shared" si="0"/>
        <v>3576</v>
      </c>
      <c r="Y3" s="25">
        <f t="shared" si="0"/>
        <v>3835</v>
      </c>
      <c r="Z3" s="25">
        <f t="shared" si="0"/>
        <v>4049</v>
      </c>
      <c r="AA3" s="25">
        <f t="shared" si="0"/>
        <v>4062</v>
      </c>
      <c r="AB3" s="25">
        <f t="shared" si="0"/>
        <v>4783</v>
      </c>
      <c r="AC3" s="25">
        <f t="shared" si="0"/>
        <v>5000</v>
      </c>
      <c r="AD3" s="25">
        <f t="shared" si="0"/>
        <v>5743</v>
      </c>
      <c r="AE3" s="25">
        <f t="shared" si="0"/>
        <v>6201</v>
      </c>
      <c r="AF3" s="25">
        <f t="shared" si="0"/>
        <v>5633</v>
      </c>
      <c r="AG3" s="25">
        <f t="shared" si="0"/>
        <v>5570</v>
      </c>
      <c r="AH3" s="25">
        <f t="shared" si="0"/>
        <v>6878</v>
      </c>
      <c r="AI3" s="25">
        <f t="shared" si="0"/>
        <v>6032</v>
      </c>
      <c r="AJ3" s="25">
        <f t="shared" si="0"/>
        <v>7167</v>
      </c>
      <c r="AK3" s="25">
        <f t="shared" si="0"/>
        <v>6947</v>
      </c>
      <c r="AL3" s="25">
        <f t="shared" si="0"/>
        <v>7409</v>
      </c>
      <c r="AM3" s="25">
        <f t="shared" si="0"/>
        <v>7920</v>
      </c>
      <c r="AN3" s="25">
        <f t="shared" ref="AN3:BN3" si="1">SUM(AN15:AN17)</f>
        <v>8956</v>
      </c>
      <c r="AO3" s="25">
        <f t="shared" si="1"/>
        <v>9515</v>
      </c>
      <c r="AP3" s="25">
        <f t="shared" si="1"/>
        <v>10139</v>
      </c>
      <c r="AQ3" s="25">
        <f t="shared" si="1"/>
        <v>10733</v>
      </c>
      <c r="AR3" s="25">
        <f t="shared" si="1"/>
        <v>11033</v>
      </c>
      <c r="AS3" s="25">
        <f t="shared" si="1"/>
        <v>11293</v>
      </c>
      <c r="AT3" s="25">
        <f t="shared" si="1"/>
        <v>10873</v>
      </c>
      <c r="AU3" s="25">
        <f t="shared" si="1"/>
        <v>11925</v>
      </c>
      <c r="AV3" s="25">
        <f t="shared" si="1"/>
        <v>13333</v>
      </c>
      <c r="AW3" s="25">
        <f t="shared" si="1"/>
        <v>13308</v>
      </c>
      <c r="AX3" s="25">
        <f t="shared" si="1"/>
        <v>17800</v>
      </c>
      <c r="AY3" s="25">
        <f t="shared" si="1"/>
        <v>19430</v>
      </c>
      <c r="AZ3" s="25">
        <f t="shared" si="1"/>
        <v>19740</v>
      </c>
      <c r="BA3" s="25">
        <f t="shared" si="1"/>
        <v>20540</v>
      </c>
      <c r="BB3" s="25">
        <f t="shared" si="1"/>
        <v>20300</v>
      </c>
      <c r="BC3" s="25">
        <f t="shared" si="1"/>
        <v>20860</v>
      </c>
      <c r="BD3" s="25">
        <f t="shared" si="1"/>
        <v>22045</v>
      </c>
      <c r="BE3" s="25">
        <f t="shared" si="1"/>
        <v>23900</v>
      </c>
      <c r="BF3" s="25">
        <f t="shared" si="1"/>
        <v>25453</v>
      </c>
      <c r="BG3" s="25">
        <f t="shared" si="1"/>
        <v>27008</v>
      </c>
      <c r="BH3" s="25">
        <f t="shared" si="1"/>
        <v>28599</v>
      </c>
      <c r="BI3" s="25">
        <f t="shared" si="1"/>
        <v>29817</v>
      </c>
      <c r="BJ3" s="25">
        <f t="shared" si="1"/>
        <v>31144</v>
      </c>
      <c r="BK3" s="25">
        <f t="shared" si="1"/>
        <v>31681</v>
      </c>
      <c r="BL3" s="25">
        <f t="shared" si="1"/>
        <v>33032</v>
      </c>
      <c r="BM3" s="25">
        <f t="shared" si="1"/>
        <v>34766</v>
      </c>
      <c r="BN3" s="25">
        <f t="shared" si="1"/>
        <v>36460</v>
      </c>
    </row>
    <row r="4" spans="1:66" x14ac:dyDescent="0.35">
      <c r="A4" s="52">
        <v>120</v>
      </c>
      <c r="B4" s="52" t="s">
        <v>415</v>
      </c>
      <c r="C4" s="52">
        <v>1062</v>
      </c>
      <c r="D4" s="52" t="s">
        <v>79</v>
      </c>
      <c r="E4" s="52">
        <v>5510</v>
      </c>
      <c r="F4" s="52" t="s">
        <v>5</v>
      </c>
      <c r="G4" s="52" t="s">
        <v>0</v>
      </c>
      <c r="H4" s="25">
        <v>1000</v>
      </c>
      <c r="I4" s="25">
        <v>1000</v>
      </c>
      <c r="J4" s="25">
        <v>1000</v>
      </c>
      <c r="K4" s="25">
        <v>1000</v>
      </c>
      <c r="L4" s="25">
        <v>1000</v>
      </c>
      <c r="M4" s="25">
        <v>1000</v>
      </c>
      <c r="N4" s="25">
        <v>1500</v>
      </c>
      <c r="O4" s="25">
        <v>1500</v>
      </c>
      <c r="P4" s="25">
        <v>1500</v>
      </c>
      <c r="Q4" s="25">
        <v>2000</v>
      </c>
      <c r="R4" s="25">
        <v>2000</v>
      </c>
      <c r="S4" s="25">
        <v>2000</v>
      </c>
      <c r="T4" s="25">
        <v>2020</v>
      </c>
      <c r="U4" s="25">
        <v>2050</v>
      </c>
      <c r="V4" s="25">
        <v>3075</v>
      </c>
      <c r="W4" s="25">
        <v>3000</v>
      </c>
      <c r="X4" s="25">
        <v>3000</v>
      </c>
      <c r="Y4" s="25">
        <v>3000</v>
      </c>
      <c r="Z4" s="25">
        <v>3000</v>
      </c>
      <c r="AA4" s="25">
        <v>4000</v>
      </c>
      <c r="AB4" s="25">
        <v>4000</v>
      </c>
      <c r="AC4" s="25">
        <v>4000</v>
      </c>
      <c r="AD4" s="25">
        <v>4000</v>
      </c>
      <c r="AE4" s="25">
        <v>4000</v>
      </c>
      <c r="AF4" s="25">
        <v>4000</v>
      </c>
      <c r="AG4" s="25">
        <v>4000</v>
      </c>
      <c r="AH4" s="25">
        <v>4000</v>
      </c>
      <c r="AI4" s="25">
        <v>4000</v>
      </c>
      <c r="AJ4" s="25">
        <v>4000</v>
      </c>
      <c r="AK4" s="25">
        <v>4004</v>
      </c>
      <c r="AL4" s="25">
        <v>4048</v>
      </c>
      <c r="AM4" s="25">
        <v>4048</v>
      </c>
      <c r="AN4" s="25">
        <v>4100</v>
      </c>
      <c r="AO4" s="25">
        <v>4300</v>
      </c>
      <c r="AP4" s="25">
        <v>4500</v>
      </c>
      <c r="AQ4" s="25">
        <v>5800</v>
      </c>
      <c r="AR4" s="25">
        <v>6600</v>
      </c>
      <c r="AS4" s="25">
        <v>7600</v>
      </c>
      <c r="AT4" s="25">
        <v>8500</v>
      </c>
      <c r="AU4" s="25">
        <v>10000</v>
      </c>
      <c r="AV4" s="25">
        <v>11500</v>
      </c>
      <c r="AW4" s="25">
        <v>12600</v>
      </c>
      <c r="AX4" s="25">
        <v>12800</v>
      </c>
      <c r="AY4" s="25">
        <v>12900</v>
      </c>
      <c r="AZ4" s="25">
        <v>13000</v>
      </c>
      <c r="BA4" s="25">
        <v>13700</v>
      </c>
      <c r="BB4" s="25">
        <v>13400</v>
      </c>
      <c r="BC4" s="25">
        <v>14500</v>
      </c>
      <c r="BD4" s="25">
        <v>14800</v>
      </c>
      <c r="BE4" s="25">
        <v>15000</v>
      </c>
      <c r="BF4" s="25">
        <v>15500</v>
      </c>
      <c r="BG4" s="25">
        <v>16000</v>
      </c>
      <c r="BH4" s="25">
        <v>16500</v>
      </c>
      <c r="BI4" s="25">
        <v>17000</v>
      </c>
      <c r="BJ4" s="25">
        <v>16050</v>
      </c>
      <c r="BK4" s="25">
        <v>16250</v>
      </c>
      <c r="BL4" s="25">
        <v>15000</v>
      </c>
      <c r="BM4" s="25">
        <v>15780</v>
      </c>
      <c r="BN4" s="25">
        <v>16276</v>
      </c>
    </row>
    <row r="5" spans="1:66" s="150" customFormat="1" x14ac:dyDescent="0.35"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</row>
    <row r="6" spans="1:66" x14ac:dyDescent="0.35">
      <c r="A6" s="52">
        <v>120</v>
      </c>
      <c r="B6" s="52" t="s">
        <v>415</v>
      </c>
      <c r="C6" s="52">
        <v>1746</v>
      </c>
      <c r="D6" s="52" t="s">
        <v>423</v>
      </c>
      <c r="E6" s="52">
        <v>5111</v>
      </c>
      <c r="F6" s="52" t="s">
        <v>32</v>
      </c>
      <c r="G6" s="52" t="s">
        <v>33</v>
      </c>
      <c r="H6" s="25">
        <v>710000</v>
      </c>
      <c r="I6" s="25">
        <v>750000</v>
      </c>
      <c r="J6" s="25">
        <v>810000</v>
      </c>
      <c r="K6" s="25">
        <v>911737</v>
      </c>
      <c r="L6" s="25">
        <v>994000</v>
      </c>
      <c r="M6" s="25">
        <v>1106845</v>
      </c>
      <c r="N6" s="25">
        <v>1245025</v>
      </c>
      <c r="O6" s="25">
        <v>1215000</v>
      </c>
      <c r="P6" s="25">
        <v>1190000</v>
      </c>
      <c r="Q6" s="25">
        <v>1150000</v>
      </c>
      <c r="R6" s="25">
        <v>1110000</v>
      </c>
      <c r="S6" s="25">
        <v>1070000</v>
      </c>
      <c r="T6" s="25">
        <v>1030000</v>
      </c>
      <c r="U6" s="25">
        <v>1020000</v>
      </c>
      <c r="V6" s="25">
        <v>1020000</v>
      </c>
      <c r="W6" s="25">
        <v>967259</v>
      </c>
      <c r="X6" s="25">
        <v>1028000</v>
      </c>
      <c r="Y6" s="25">
        <v>1111130</v>
      </c>
      <c r="Z6" s="25">
        <v>1156000</v>
      </c>
      <c r="AA6" s="25">
        <v>1309300</v>
      </c>
      <c r="AB6" s="25">
        <v>1334550</v>
      </c>
      <c r="AC6" s="25">
        <v>1369900</v>
      </c>
      <c r="AD6" s="25">
        <v>1402000</v>
      </c>
      <c r="AE6" s="25">
        <v>1483760</v>
      </c>
      <c r="AF6" s="25">
        <v>1565900</v>
      </c>
      <c r="AG6" s="25">
        <v>1626464</v>
      </c>
      <c r="AH6" s="25">
        <v>1730230</v>
      </c>
      <c r="AI6" s="25">
        <v>1804827</v>
      </c>
      <c r="AJ6" s="25">
        <v>1842681</v>
      </c>
      <c r="AK6" s="25">
        <v>1913657</v>
      </c>
      <c r="AL6" s="25">
        <v>1998600</v>
      </c>
      <c r="AM6" s="25">
        <v>2123300</v>
      </c>
      <c r="AN6" s="25">
        <v>2154000</v>
      </c>
      <c r="AO6" s="25">
        <v>2249330</v>
      </c>
      <c r="AP6" s="25">
        <v>2337280</v>
      </c>
      <c r="AQ6" s="25">
        <v>2397700</v>
      </c>
      <c r="AR6" s="25">
        <v>2451300</v>
      </c>
      <c r="AS6" s="25">
        <v>2219300</v>
      </c>
      <c r="AT6" s="25">
        <v>2008000</v>
      </c>
      <c r="AU6" s="25">
        <v>2185000</v>
      </c>
      <c r="AV6" s="25">
        <v>2268000</v>
      </c>
      <c r="AW6" s="25">
        <v>2310400</v>
      </c>
      <c r="AX6" s="25">
        <v>2355000</v>
      </c>
      <c r="AY6" s="25">
        <v>2406000</v>
      </c>
      <c r="AZ6" s="25">
        <v>2368000</v>
      </c>
      <c r="BA6" s="25">
        <v>2429000</v>
      </c>
      <c r="BB6" s="25">
        <v>2476000</v>
      </c>
      <c r="BC6" s="25">
        <v>2551000</v>
      </c>
      <c r="BD6" s="25">
        <v>2608000</v>
      </c>
      <c r="BE6" s="25">
        <v>2663000</v>
      </c>
      <c r="BF6" s="25">
        <v>2735000</v>
      </c>
      <c r="BG6" s="25">
        <v>2880000</v>
      </c>
      <c r="BH6" s="25">
        <v>2904000</v>
      </c>
      <c r="BI6" s="25">
        <v>2919000</v>
      </c>
      <c r="BJ6" s="25">
        <v>2993000</v>
      </c>
      <c r="BK6" s="25">
        <v>3100000</v>
      </c>
      <c r="BL6" s="25">
        <v>3173000</v>
      </c>
      <c r="BM6" s="25">
        <v>3240947</v>
      </c>
      <c r="BN6" s="25">
        <v>3302056</v>
      </c>
    </row>
    <row r="7" spans="1:66" x14ac:dyDescent="0.35">
      <c r="A7" s="52">
        <v>120</v>
      </c>
      <c r="B7" s="52" t="s">
        <v>415</v>
      </c>
      <c r="C7" s="52">
        <v>1749</v>
      </c>
      <c r="D7" s="52" t="s">
        <v>36</v>
      </c>
      <c r="E7" s="52">
        <v>5111</v>
      </c>
      <c r="F7" s="52" t="s">
        <v>32</v>
      </c>
      <c r="G7" s="52" t="s">
        <v>33</v>
      </c>
      <c r="H7" s="25">
        <v>30000</v>
      </c>
      <c r="I7" s="25">
        <v>30000</v>
      </c>
      <c r="J7" s="25">
        <v>30500</v>
      </c>
      <c r="K7" s="25">
        <v>30500</v>
      </c>
      <c r="L7" s="25">
        <v>30500</v>
      </c>
      <c r="M7" s="25">
        <v>30500</v>
      </c>
      <c r="N7" s="25">
        <v>31000</v>
      </c>
      <c r="O7" s="25">
        <v>32000</v>
      </c>
      <c r="P7" s="25">
        <v>33000</v>
      </c>
      <c r="Q7" s="25">
        <v>34000</v>
      </c>
      <c r="R7" s="25">
        <v>35000</v>
      </c>
      <c r="S7" s="25">
        <v>36000</v>
      </c>
      <c r="T7" s="25">
        <v>37000</v>
      </c>
      <c r="U7" s="25">
        <v>35000</v>
      </c>
      <c r="V7" s="25">
        <v>32000</v>
      </c>
      <c r="W7" s="25">
        <v>30890</v>
      </c>
      <c r="X7" s="25">
        <v>34000</v>
      </c>
      <c r="Y7" s="25">
        <v>32000</v>
      </c>
      <c r="Z7" s="25">
        <v>34668</v>
      </c>
      <c r="AA7" s="25">
        <v>48598</v>
      </c>
      <c r="AB7" s="25">
        <v>54000</v>
      </c>
      <c r="AC7" s="25">
        <v>56200</v>
      </c>
      <c r="AD7" s="25">
        <v>60000</v>
      </c>
      <c r="AE7" s="25">
        <v>62995</v>
      </c>
      <c r="AF7" s="25">
        <v>81540</v>
      </c>
      <c r="AG7" s="25">
        <v>74437</v>
      </c>
      <c r="AH7" s="25">
        <v>82378</v>
      </c>
      <c r="AI7" s="25">
        <v>89197</v>
      </c>
      <c r="AJ7" s="25">
        <v>105157</v>
      </c>
      <c r="AK7" s="25">
        <v>139410</v>
      </c>
      <c r="AL7" s="25">
        <v>116800</v>
      </c>
      <c r="AM7" s="25">
        <v>104100</v>
      </c>
      <c r="AN7" s="25">
        <v>125700</v>
      </c>
      <c r="AO7" s="25">
        <v>141800</v>
      </c>
      <c r="AP7" s="25">
        <v>152930</v>
      </c>
      <c r="AQ7" s="25">
        <v>159000</v>
      </c>
      <c r="AR7" s="25">
        <v>165000</v>
      </c>
      <c r="AS7" s="25">
        <v>122100</v>
      </c>
      <c r="AT7" s="25">
        <v>112400</v>
      </c>
      <c r="AU7" s="25">
        <v>121700</v>
      </c>
      <c r="AV7" s="25">
        <v>124200</v>
      </c>
      <c r="AW7" s="25">
        <v>127500</v>
      </c>
      <c r="AX7" s="25">
        <v>136500</v>
      </c>
      <c r="AY7" s="25">
        <v>170600</v>
      </c>
      <c r="AZ7" s="25">
        <v>190000</v>
      </c>
      <c r="BA7" s="25">
        <v>210000</v>
      </c>
      <c r="BB7" s="25">
        <v>268000</v>
      </c>
      <c r="BC7" s="25">
        <v>269000</v>
      </c>
      <c r="BD7" s="25">
        <v>339000</v>
      </c>
      <c r="BE7" s="25">
        <v>367000</v>
      </c>
      <c r="BF7" s="25">
        <v>430900</v>
      </c>
      <c r="BG7" s="25">
        <v>443799</v>
      </c>
      <c r="BH7" s="25">
        <v>470000</v>
      </c>
      <c r="BI7" s="25">
        <v>481000</v>
      </c>
      <c r="BJ7" s="25">
        <v>533000</v>
      </c>
      <c r="BK7" s="25">
        <v>560000</v>
      </c>
      <c r="BL7" s="25">
        <v>588000</v>
      </c>
      <c r="BM7" s="25">
        <v>616325</v>
      </c>
      <c r="BN7" s="25">
        <v>639715</v>
      </c>
    </row>
    <row r="8" spans="1:66" x14ac:dyDescent="0.35"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</row>
    <row r="9" spans="1:66" x14ac:dyDescent="0.35"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</row>
    <row r="10" spans="1:66" x14ac:dyDescent="0.35"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</row>
    <row r="11" spans="1:66" x14ac:dyDescent="0.35"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</row>
    <row r="12" spans="1:66" x14ac:dyDescent="0.35"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</row>
    <row r="13" spans="1:66" x14ac:dyDescent="0.35"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</row>
    <row r="14" spans="1:66" s="50" customFormat="1" x14ac:dyDescent="0.35"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</row>
    <row r="15" spans="1:66" x14ac:dyDescent="0.35">
      <c r="A15" s="52">
        <v>120</v>
      </c>
      <c r="B15" s="52" t="s">
        <v>415</v>
      </c>
      <c r="C15" s="52">
        <v>1058</v>
      </c>
      <c r="D15" s="52" t="s">
        <v>81</v>
      </c>
      <c r="E15" s="52">
        <v>5510</v>
      </c>
      <c r="F15" s="52" t="s">
        <v>5</v>
      </c>
      <c r="G15" s="52" t="s">
        <v>0</v>
      </c>
      <c r="H15" s="25">
        <v>4236</v>
      </c>
      <c r="I15" s="25">
        <v>4840</v>
      </c>
      <c r="J15" s="25">
        <v>4812</v>
      </c>
      <c r="K15" s="25">
        <v>6120</v>
      </c>
      <c r="L15" s="25">
        <v>6740</v>
      </c>
      <c r="M15" s="25">
        <v>8088</v>
      </c>
      <c r="N15" s="25">
        <v>9260</v>
      </c>
      <c r="O15" s="25">
        <v>9600</v>
      </c>
      <c r="P15" s="25">
        <v>9280</v>
      </c>
      <c r="Q15" s="25">
        <v>8812</v>
      </c>
      <c r="R15" s="25">
        <v>8016</v>
      </c>
      <c r="S15" s="25">
        <v>6420</v>
      </c>
      <c r="T15" s="25">
        <v>4896</v>
      </c>
      <c r="U15" s="25">
        <v>4548</v>
      </c>
      <c r="V15" s="25">
        <v>3864</v>
      </c>
      <c r="W15" s="25">
        <v>3256</v>
      </c>
      <c r="X15" s="25">
        <v>3276</v>
      </c>
      <c r="Y15" s="25">
        <v>3512</v>
      </c>
      <c r="Z15" s="25">
        <v>3704</v>
      </c>
      <c r="AA15" s="25">
        <v>3692</v>
      </c>
      <c r="AB15" s="25">
        <v>4400</v>
      </c>
      <c r="AC15" s="25">
        <v>4592</v>
      </c>
      <c r="AD15" s="25">
        <v>5320</v>
      </c>
      <c r="AE15" s="25">
        <v>5756</v>
      </c>
      <c r="AF15" s="25">
        <v>5160</v>
      </c>
      <c r="AG15" s="25">
        <v>5080</v>
      </c>
      <c r="AH15" s="25">
        <v>6360</v>
      </c>
      <c r="AI15" s="25">
        <v>5492</v>
      </c>
      <c r="AJ15" s="25">
        <v>6596</v>
      </c>
      <c r="AK15" s="25">
        <v>6304</v>
      </c>
      <c r="AL15" s="25">
        <v>6684</v>
      </c>
      <c r="AM15" s="25">
        <v>7120</v>
      </c>
      <c r="AN15" s="25">
        <v>8068</v>
      </c>
      <c r="AO15" s="25">
        <v>8552</v>
      </c>
      <c r="AP15" s="25">
        <v>9064</v>
      </c>
      <c r="AQ15" s="25">
        <v>9320</v>
      </c>
      <c r="AR15" s="25">
        <v>9520</v>
      </c>
      <c r="AS15" s="25">
        <v>9680</v>
      </c>
      <c r="AT15" s="25">
        <v>8960</v>
      </c>
      <c r="AU15" s="25">
        <v>9700</v>
      </c>
      <c r="AV15" s="25">
        <v>11100</v>
      </c>
      <c r="AW15" s="25">
        <v>11070</v>
      </c>
      <c r="AX15" s="25">
        <v>14400</v>
      </c>
      <c r="AY15" s="25">
        <v>15280</v>
      </c>
      <c r="AZ15" s="25">
        <v>15440</v>
      </c>
      <c r="BA15" s="25">
        <v>16240</v>
      </c>
      <c r="BB15" s="25">
        <v>16000</v>
      </c>
      <c r="BC15" s="25">
        <v>16560</v>
      </c>
      <c r="BD15" s="25">
        <v>17600</v>
      </c>
      <c r="BE15" s="25">
        <v>19600</v>
      </c>
      <c r="BF15" s="25">
        <v>20960</v>
      </c>
      <c r="BG15" s="25">
        <v>22480</v>
      </c>
      <c r="BH15" s="25">
        <v>24000</v>
      </c>
      <c r="BI15" s="25">
        <v>25168</v>
      </c>
      <c r="BJ15" s="25">
        <v>26465</v>
      </c>
      <c r="BK15" s="25">
        <v>27002</v>
      </c>
      <c r="BL15" s="25">
        <v>28334</v>
      </c>
      <c r="BM15" s="25">
        <v>30040</v>
      </c>
      <c r="BN15" s="25">
        <v>31707</v>
      </c>
    </row>
    <row r="16" spans="1:66" x14ac:dyDescent="0.35">
      <c r="A16" s="52">
        <v>120</v>
      </c>
      <c r="B16" s="52" t="s">
        <v>415</v>
      </c>
      <c r="C16" s="52">
        <v>1069</v>
      </c>
      <c r="D16" s="52" t="s">
        <v>424</v>
      </c>
      <c r="E16" s="52">
        <v>5510</v>
      </c>
      <c r="F16" s="52" t="s">
        <v>5</v>
      </c>
      <c r="G16" s="52" t="s">
        <v>0</v>
      </c>
      <c r="H16" s="25">
        <v>188</v>
      </c>
      <c r="I16" s="25">
        <v>195</v>
      </c>
      <c r="J16" s="25">
        <v>195</v>
      </c>
      <c r="K16" s="25">
        <v>207</v>
      </c>
      <c r="L16" s="25">
        <v>236</v>
      </c>
      <c r="M16" s="25">
        <v>240</v>
      </c>
      <c r="N16" s="25">
        <v>240</v>
      </c>
      <c r="O16" s="25">
        <v>241</v>
      </c>
      <c r="P16" s="25">
        <v>240</v>
      </c>
      <c r="Q16" s="25">
        <v>238</v>
      </c>
      <c r="R16" s="25">
        <v>228</v>
      </c>
      <c r="S16" s="25">
        <v>228</v>
      </c>
      <c r="T16" s="25">
        <v>228</v>
      </c>
      <c r="U16" s="25">
        <v>228</v>
      </c>
      <c r="V16" s="25">
        <v>228</v>
      </c>
      <c r="W16" s="25">
        <v>228</v>
      </c>
      <c r="X16" s="25">
        <v>210</v>
      </c>
      <c r="Y16" s="25">
        <v>225</v>
      </c>
      <c r="Z16" s="25">
        <v>240</v>
      </c>
      <c r="AA16" s="25">
        <v>255</v>
      </c>
      <c r="AB16" s="25">
        <v>263</v>
      </c>
      <c r="AC16" s="25">
        <v>278</v>
      </c>
      <c r="AD16" s="25">
        <v>285</v>
      </c>
      <c r="AE16" s="25">
        <v>300</v>
      </c>
      <c r="AF16" s="25">
        <v>323</v>
      </c>
      <c r="AG16" s="25">
        <v>330</v>
      </c>
      <c r="AH16" s="25">
        <v>345</v>
      </c>
      <c r="AI16" s="25">
        <v>360</v>
      </c>
      <c r="AJ16" s="25">
        <v>383</v>
      </c>
      <c r="AK16" s="25">
        <v>450</v>
      </c>
      <c r="AL16" s="25">
        <v>525</v>
      </c>
      <c r="AM16" s="25">
        <v>600</v>
      </c>
      <c r="AN16" s="25">
        <v>675</v>
      </c>
      <c r="AO16" s="25">
        <v>750</v>
      </c>
      <c r="AP16" s="25">
        <v>850</v>
      </c>
      <c r="AQ16" s="25">
        <v>1200</v>
      </c>
      <c r="AR16" s="25">
        <v>1300</v>
      </c>
      <c r="AS16" s="25">
        <v>1400</v>
      </c>
      <c r="AT16" s="25">
        <v>1700</v>
      </c>
      <c r="AU16" s="25">
        <v>2000</v>
      </c>
      <c r="AV16" s="25">
        <v>2000</v>
      </c>
      <c r="AW16" s="25">
        <v>2000</v>
      </c>
      <c r="AX16" s="25">
        <v>3150</v>
      </c>
      <c r="AY16" s="25">
        <v>3900</v>
      </c>
      <c r="AZ16" s="25">
        <v>4050</v>
      </c>
      <c r="BA16" s="25">
        <v>4050</v>
      </c>
      <c r="BB16" s="25">
        <v>4050</v>
      </c>
      <c r="BC16" s="25">
        <v>4050</v>
      </c>
      <c r="BD16" s="25">
        <v>4170</v>
      </c>
      <c r="BE16" s="25">
        <v>4050</v>
      </c>
      <c r="BF16" s="25">
        <v>4230</v>
      </c>
      <c r="BG16" s="25">
        <v>4265</v>
      </c>
      <c r="BH16" s="25">
        <v>4334</v>
      </c>
      <c r="BI16" s="25">
        <v>4383</v>
      </c>
      <c r="BJ16" s="25">
        <v>4408</v>
      </c>
      <c r="BK16" s="25">
        <v>4403</v>
      </c>
      <c r="BL16" s="25">
        <v>4423</v>
      </c>
      <c r="BM16" s="25">
        <v>4449</v>
      </c>
      <c r="BN16" s="25">
        <v>4474</v>
      </c>
    </row>
    <row r="17" spans="1:66" x14ac:dyDescent="0.35">
      <c r="A17" s="52">
        <v>120</v>
      </c>
      <c r="B17" s="52" t="s">
        <v>415</v>
      </c>
      <c r="C17" s="52">
        <v>1073</v>
      </c>
      <c r="D17" s="52" t="s">
        <v>425</v>
      </c>
      <c r="E17" s="52">
        <v>5510</v>
      </c>
      <c r="F17" s="52" t="s">
        <v>5</v>
      </c>
      <c r="G17" s="52" t="s">
        <v>0</v>
      </c>
      <c r="H17" s="25">
        <v>75</v>
      </c>
      <c r="I17" s="25">
        <v>80</v>
      </c>
      <c r="J17" s="25">
        <v>85</v>
      </c>
      <c r="K17" s="25">
        <v>85</v>
      </c>
      <c r="L17" s="25">
        <v>92</v>
      </c>
      <c r="M17" s="25">
        <v>96</v>
      </c>
      <c r="N17" s="25">
        <v>101</v>
      </c>
      <c r="O17" s="25">
        <v>102</v>
      </c>
      <c r="P17" s="25">
        <v>101</v>
      </c>
      <c r="Q17" s="25">
        <v>98</v>
      </c>
      <c r="R17" s="25">
        <v>100</v>
      </c>
      <c r="S17" s="25">
        <v>100</v>
      </c>
      <c r="T17" s="25">
        <v>100</v>
      </c>
      <c r="U17" s="25">
        <v>100</v>
      </c>
      <c r="V17" s="25">
        <v>100</v>
      </c>
      <c r="W17" s="25">
        <v>95</v>
      </c>
      <c r="X17" s="25">
        <v>90</v>
      </c>
      <c r="Y17" s="25">
        <v>98</v>
      </c>
      <c r="Z17" s="25">
        <v>105</v>
      </c>
      <c r="AA17" s="25">
        <v>115</v>
      </c>
      <c r="AB17" s="25">
        <v>120</v>
      </c>
      <c r="AC17" s="25">
        <v>130</v>
      </c>
      <c r="AD17" s="25">
        <v>138</v>
      </c>
      <c r="AE17" s="25">
        <v>145</v>
      </c>
      <c r="AF17" s="25">
        <v>150</v>
      </c>
      <c r="AG17" s="25">
        <v>160</v>
      </c>
      <c r="AH17" s="25">
        <v>173</v>
      </c>
      <c r="AI17" s="25">
        <v>180</v>
      </c>
      <c r="AJ17" s="25">
        <v>188</v>
      </c>
      <c r="AK17" s="25">
        <v>193</v>
      </c>
      <c r="AL17" s="25">
        <v>200</v>
      </c>
      <c r="AM17" s="25">
        <v>200</v>
      </c>
      <c r="AN17" s="25">
        <v>213</v>
      </c>
      <c r="AO17" s="25">
        <v>213</v>
      </c>
      <c r="AP17" s="25">
        <v>225</v>
      </c>
      <c r="AQ17" s="25">
        <v>213</v>
      </c>
      <c r="AR17" s="25">
        <v>213</v>
      </c>
      <c r="AS17" s="25">
        <v>213</v>
      </c>
      <c r="AT17" s="25">
        <v>213</v>
      </c>
      <c r="AU17" s="25">
        <v>225</v>
      </c>
      <c r="AV17" s="25">
        <v>233</v>
      </c>
      <c r="AW17" s="25">
        <v>238</v>
      </c>
      <c r="AX17" s="25">
        <v>250</v>
      </c>
      <c r="AY17" s="25">
        <v>250</v>
      </c>
      <c r="AZ17" s="25">
        <v>250</v>
      </c>
      <c r="BA17" s="25">
        <v>250</v>
      </c>
      <c r="BB17" s="25">
        <v>250</v>
      </c>
      <c r="BC17" s="25">
        <v>250</v>
      </c>
      <c r="BD17" s="25">
        <v>275</v>
      </c>
      <c r="BE17" s="25">
        <v>250</v>
      </c>
      <c r="BF17" s="25">
        <v>263</v>
      </c>
      <c r="BG17" s="25">
        <v>263</v>
      </c>
      <c r="BH17" s="25">
        <v>265</v>
      </c>
      <c r="BI17" s="25">
        <v>266</v>
      </c>
      <c r="BJ17" s="25">
        <v>271</v>
      </c>
      <c r="BK17" s="25">
        <v>276</v>
      </c>
      <c r="BL17" s="25">
        <v>275</v>
      </c>
      <c r="BM17" s="25">
        <v>277</v>
      </c>
      <c r="BN17" s="25">
        <v>279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M29"/>
  <sheetViews>
    <sheetView workbookViewId="0">
      <pane xSplit="6" ySplit="1" topLeftCell="G2" activePane="bottomRight" state="frozen"/>
      <selection pane="topRight" activeCell="I1" sqref="I1"/>
      <selection pane="bottomLeft" activeCell="A2" sqref="A2"/>
      <selection pane="bottomRight" activeCell="A23" sqref="A23:XFD23"/>
    </sheetView>
  </sheetViews>
  <sheetFormatPr defaultRowHeight="14.5" x14ac:dyDescent="0.35"/>
  <cols>
    <col min="1" max="1" width="24.81640625" style="52" customWidth="1"/>
    <col min="2" max="2" width="12.453125" style="109" customWidth="1"/>
    <col min="3" max="3" width="20.1796875" style="67" bestFit="1" customWidth="1"/>
    <col min="4" max="4" width="15.81640625" style="57" bestFit="1" customWidth="1"/>
    <col min="5" max="5" width="9.90625" style="52" bestFit="1" customWidth="1"/>
    <col min="6" max="6" width="10.7265625" style="52" bestFit="1" customWidth="1"/>
    <col min="7" max="7" width="12.6328125" style="25" customWidth="1"/>
    <col min="8" max="16" width="12.6328125" style="52" customWidth="1"/>
    <col min="17" max="17" width="15.6328125" style="228" customWidth="1"/>
    <col min="18" max="51" width="15.6328125" style="52" customWidth="1"/>
    <col min="52" max="52" width="16.453125" style="52" bestFit="1" customWidth="1"/>
    <col min="53" max="65" width="15.6328125" style="52" customWidth="1"/>
    <col min="66" max="16384" width="8.7265625" style="52"/>
  </cols>
  <sheetData>
    <row r="1" spans="1:65" s="29" customFormat="1" x14ac:dyDescent="0.35">
      <c r="A1" s="29" t="s">
        <v>40</v>
      </c>
      <c r="B1" s="273" t="s">
        <v>247</v>
      </c>
      <c r="C1" s="275" t="s">
        <v>108</v>
      </c>
      <c r="D1" s="274" t="s">
        <v>248</v>
      </c>
      <c r="E1" s="29" t="s">
        <v>42</v>
      </c>
      <c r="F1" s="29" t="s">
        <v>43</v>
      </c>
      <c r="G1" s="69" t="s">
        <v>144</v>
      </c>
      <c r="H1" s="29" t="s">
        <v>145</v>
      </c>
      <c r="I1" s="29" t="s">
        <v>146</v>
      </c>
      <c r="J1" s="29" t="s">
        <v>147</v>
      </c>
      <c r="K1" s="29" t="s">
        <v>148</v>
      </c>
      <c r="L1" s="29" t="s">
        <v>149</v>
      </c>
      <c r="M1" s="29" t="s">
        <v>150</v>
      </c>
      <c r="N1" s="29" t="s">
        <v>151</v>
      </c>
      <c r="O1" s="29" t="s">
        <v>152</v>
      </c>
      <c r="P1" s="29" t="s">
        <v>153</v>
      </c>
      <c r="Q1" s="29" t="s">
        <v>154</v>
      </c>
      <c r="R1" s="29" t="s">
        <v>155</v>
      </c>
      <c r="S1" s="29" t="s">
        <v>156</v>
      </c>
      <c r="T1" s="29" t="s">
        <v>157</v>
      </c>
      <c r="U1" s="29" t="s">
        <v>158</v>
      </c>
      <c r="V1" s="29" t="s">
        <v>159</v>
      </c>
      <c r="W1" s="29" t="s">
        <v>160</v>
      </c>
      <c r="X1" s="29" t="s">
        <v>161</v>
      </c>
      <c r="Y1" s="29" t="s">
        <v>162</v>
      </c>
      <c r="Z1" s="29" t="s">
        <v>163</v>
      </c>
      <c r="AA1" s="29" t="s">
        <v>164</v>
      </c>
      <c r="AB1" s="29" t="s">
        <v>165</v>
      </c>
      <c r="AC1" s="29" t="s">
        <v>166</v>
      </c>
      <c r="AD1" s="29" t="s">
        <v>167</v>
      </c>
      <c r="AE1" s="29" t="s">
        <v>168</v>
      </c>
      <c r="AF1" s="29" t="s">
        <v>169</v>
      </c>
      <c r="AG1" s="29" t="s">
        <v>170</v>
      </c>
      <c r="AH1" s="29" t="s">
        <v>171</v>
      </c>
      <c r="AI1" s="29" t="s">
        <v>172</v>
      </c>
      <c r="AJ1" s="29" t="s">
        <v>173</v>
      </c>
      <c r="AK1" s="29" t="s">
        <v>8</v>
      </c>
      <c r="AL1" s="29" t="s">
        <v>9</v>
      </c>
      <c r="AM1" s="29" t="s">
        <v>10</v>
      </c>
      <c r="AN1" s="29" t="s">
        <v>11</v>
      </c>
      <c r="AO1" s="29" t="s">
        <v>12</v>
      </c>
      <c r="AP1" s="29" t="s">
        <v>13</v>
      </c>
      <c r="AQ1" s="29" t="s">
        <v>14</v>
      </c>
      <c r="AR1" s="29" t="s">
        <v>15</v>
      </c>
      <c r="AS1" s="29" t="s">
        <v>16</v>
      </c>
      <c r="AT1" s="29" t="s">
        <v>17</v>
      </c>
      <c r="AU1" s="29" t="s">
        <v>18</v>
      </c>
      <c r="AV1" s="29" t="s">
        <v>19</v>
      </c>
      <c r="AW1" s="29" t="s">
        <v>20</v>
      </c>
      <c r="AX1" s="29" t="s">
        <v>21</v>
      </c>
      <c r="AY1" s="29" t="s">
        <v>22</v>
      </c>
      <c r="AZ1" s="29" t="s">
        <v>23</v>
      </c>
      <c r="BA1" s="29" t="s">
        <v>24</v>
      </c>
      <c r="BB1" s="29" t="s">
        <v>25</v>
      </c>
      <c r="BC1" s="29" t="s">
        <v>26</v>
      </c>
      <c r="BD1" s="29" t="s">
        <v>27</v>
      </c>
      <c r="BE1" s="29" t="s">
        <v>174</v>
      </c>
      <c r="BF1" s="29" t="s">
        <v>175</v>
      </c>
      <c r="BG1" s="29" t="s">
        <v>176</v>
      </c>
      <c r="BH1" s="29" t="s">
        <v>177</v>
      </c>
      <c r="BI1" s="29" t="s">
        <v>178</v>
      </c>
      <c r="BJ1" s="29" t="s">
        <v>179</v>
      </c>
      <c r="BK1" s="29" t="s">
        <v>180</v>
      </c>
      <c r="BL1" s="29" t="s">
        <v>181</v>
      </c>
      <c r="BM1" s="29" t="s">
        <v>182</v>
      </c>
    </row>
    <row r="2" spans="1:65" x14ac:dyDescent="0.35"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229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7"/>
      <c r="BF2" s="117"/>
      <c r="BG2" s="117"/>
      <c r="BH2" s="117"/>
      <c r="BI2" s="117"/>
      <c r="BJ2" s="117"/>
      <c r="BK2" s="117"/>
      <c r="BL2" s="117"/>
      <c r="BM2" s="117"/>
    </row>
    <row r="3" spans="1:65" s="55" customFormat="1" x14ac:dyDescent="0.35">
      <c r="A3" s="55" t="s">
        <v>224</v>
      </c>
      <c r="B3" s="113"/>
      <c r="C3" s="276"/>
      <c r="D3" s="112"/>
      <c r="F3" s="55" t="s">
        <v>265</v>
      </c>
      <c r="G3" s="58"/>
      <c r="Q3" s="230"/>
    </row>
    <row r="4" spans="1:65" x14ac:dyDescent="0.35">
      <c r="A4" s="64" t="s">
        <v>397</v>
      </c>
    </row>
    <row r="5" spans="1:65" x14ac:dyDescent="0.35">
      <c r="A5" s="52" t="s">
        <v>415</v>
      </c>
      <c r="B5" s="109">
        <v>0.75</v>
      </c>
      <c r="C5" s="67">
        <f>1-B5</f>
        <v>0.25</v>
      </c>
      <c r="E5" s="52" t="s">
        <v>249</v>
      </c>
      <c r="G5" s="25">
        <f>'LAO FAO - Perm Crop Data'!E2*$C5</f>
        <v>1250</v>
      </c>
      <c r="H5" s="25">
        <f>'LAO FAO - Perm Crop Data'!F2*$C5</f>
        <v>1275</v>
      </c>
      <c r="I5" s="25">
        <f>'LAO FAO - Perm Crop Data'!G2*$C5</f>
        <v>1325</v>
      </c>
      <c r="J5" s="25">
        <f>'LAO FAO - Perm Crop Data'!H2*$C5</f>
        <v>1350</v>
      </c>
      <c r="K5" s="25">
        <f>'LAO FAO - Perm Crop Data'!I2*$C5</f>
        <v>1375</v>
      </c>
      <c r="L5" s="25">
        <f>'LAO FAO - Perm Crop Data'!J2*$C5</f>
        <v>1425</v>
      </c>
      <c r="M5" s="25">
        <f>'LAO FAO - Perm Crop Data'!K2*$C5</f>
        <v>1450</v>
      </c>
      <c r="N5" s="25">
        <f>'LAO FAO - Perm Crop Data'!L2*$C5</f>
        <v>1500</v>
      </c>
      <c r="O5" s="25">
        <f>'LAO FAO - Perm Crop Data'!M2*$C5</f>
        <v>1525</v>
      </c>
      <c r="P5" s="25">
        <f>'LAO FAO - Perm Crop Data'!N2*$C5</f>
        <v>1550</v>
      </c>
      <c r="Q5" s="25">
        <f>'LAO FAO - Perm Crop Data'!O2*$C5</f>
        <v>1600</v>
      </c>
      <c r="R5" s="25">
        <f>'LAO FAO - Perm Crop Data'!P2*$C5</f>
        <v>1625</v>
      </c>
      <c r="S5" s="25">
        <f>'LAO FAO - Perm Crop Data'!Q2*$C5</f>
        <v>1650</v>
      </c>
      <c r="T5" s="25">
        <f>'LAO FAO - Perm Crop Data'!R2*$C5</f>
        <v>1675</v>
      </c>
      <c r="U5" s="25">
        <f>'LAO FAO - Perm Crop Data'!S2*$C5</f>
        <v>1500</v>
      </c>
      <c r="V5" s="25">
        <f>'LAO FAO - Perm Crop Data'!T2*$C5</f>
        <v>1725</v>
      </c>
      <c r="W5" s="25">
        <f>'LAO FAO - Perm Crop Data'!U2*$C5</f>
        <v>1500</v>
      </c>
      <c r="X5" s="25">
        <f>'LAO FAO - Perm Crop Data'!V2*$C5</f>
        <v>1300</v>
      </c>
      <c r="Y5" s="25">
        <f>'LAO FAO - Perm Crop Data'!W2*$C5</f>
        <v>1625</v>
      </c>
      <c r="Z5" s="25">
        <f>'LAO FAO - Perm Crop Data'!X2*$C5</f>
        <v>2000</v>
      </c>
      <c r="AA5" s="25">
        <f>'LAO FAO - Perm Crop Data'!Y2*$C5</f>
        <v>2250</v>
      </c>
      <c r="AB5" s="25">
        <f>'LAO FAO - Perm Crop Data'!Z2*$C5</f>
        <v>2500</v>
      </c>
      <c r="AC5" s="25">
        <f>'LAO FAO - Perm Crop Data'!AA2*$C5</f>
        <v>2750</v>
      </c>
      <c r="AD5" s="25">
        <f>'LAO FAO - Perm Crop Data'!AB2*$C5</f>
        <v>3250</v>
      </c>
      <c r="AE5" s="25">
        <f>'LAO FAO - Perm Crop Data'!AC2*$C5</f>
        <v>3000</v>
      </c>
      <c r="AF5" s="25">
        <f>'LAO FAO - Perm Crop Data'!AD2*$C5</f>
        <v>3000</v>
      </c>
      <c r="AG5" s="25">
        <f>'LAO FAO - Perm Crop Data'!AE2*$C5</f>
        <v>3000</v>
      </c>
      <c r="AH5" s="25">
        <f>'LAO FAO - Perm Crop Data'!AF2*$C5</f>
        <v>3250</v>
      </c>
      <c r="AI5" s="25">
        <f>'LAO FAO - Perm Crop Data'!AG2*$C5</f>
        <v>3250</v>
      </c>
      <c r="AJ5" s="25">
        <f>'LAO FAO - Perm Crop Data'!AH2*$C5</f>
        <v>3500</v>
      </c>
      <c r="AK5" s="25">
        <f>'LAO FAO - Perm Crop Data'!AI2*$C5</f>
        <v>3625</v>
      </c>
      <c r="AL5" s="25">
        <f>'LAO FAO - Perm Crop Data'!AJ2*$C5</f>
        <v>3750</v>
      </c>
      <c r="AM5" s="25">
        <f>'LAO FAO - Perm Crop Data'!AK2*$C5</f>
        <v>3875</v>
      </c>
      <c r="AN5" s="25">
        <f>'LAO FAO - Perm Crop Data'!AL2*$C5</f>
        <v>4125</v>
      </c>
      <c r="AO5" s="25">
        <f>'LAO FAO - Perm Crop Data'!AM2*$C5</f>
        <v>4768.25</v>
      </c>
      <c r="AP5" s="25">
        <f>'LAO FAO - Perm Crop Data'!AN2*$C5</f>
        <v>5500</v>
      </c>
      <c r="AQ5" s="25">
        <f>'LAO FAO - Perm Crop Data'!AO2*$C5</f>
        <v>6500</v>
      </c>
      <c r="AR5" s="25">
        <f>'LAO FAO - Perm Crop Data'!AP2*$C5</f>
        <v>7250</v>
      </c>
      <c r="AS5" s="25">
        <f>'LAO FAO - Perm Crop Data'!AQ2*$C5</f>
        <v>8750</v>
      </c>
      <c r="AT5" s="25">
        <f>'LAO FAO - Perm Crop Data'!AR2*$C5</f>
        <v>9250</v>
      </c>
      <c r="AU5" s="25">
        <f>'LAO FAO - Perm Crop Data'!AS2*$C5</f>
        <v>11500</v>
      </c>
      <c r="AV5" s="25">
        <f>'LAO FAO - Perm Crop Data'!AT2*$C5</f>
        <v>21000</v>
      </c>
      <c r="AW5" s="25">
        <f>'LAO FAO - Perm Crop Data'!AU2*$C5</f>
        <v>32500</v>
      </c>
      <c r="AX5" s="25">
        <f>'LAO FAO - Perm Crop Data'!AV2*$C5</f>
        <v>36500</v>
      </c>
      <c r="AY5" s="25">
        <f>'LAO FAO - Perm Crop Data'!AW2*$C5</f>
        <v>37000</v>
      </c>
      <c r="AZ5" s="25">
        <f>'LAO FAO - Perm Crop Data'!AX2*$C5</f>
        <v>37500</v>
      </c>
      <c r="BA5" s="25">
        <f>'LAO FAO - Perm Crop Data'!AY2*$C5</f>
        <v>51256.25</v>
      </c>
      <c r="BB5" s="25">
        <f>'LAO FAO - Perm Crop Data'!AZ2*$C5</f>
        <v>38047.5</v>
      </c>
      <c r="BC5" s="25">
        <f>'LAO FAO - Perm Crop Data'!BA2*$C5</f>
        <v>43475</v>
      </c>
      <c r="BD5" s="25">
        <f>'LAO FAO - Perm Crop Data'!BB2*$C5</f>
        <v>44650</v>
      </c>
      <c r="BE5" s="25">
        <f>'LAO FAO - Perm Crop Data'!BC2*$C5</f>
        <v>57500</v>
      </c>
      <c r="BF5" s="25">
        <f>'LAO FAO - Perm Crop Data'!BD2*$C5</f>
        <v>91275</v>
      </c>
      <c r="BG5" s="25">
        <f>'LAO FAO - Perm Crop Data'!BE2*$C5</f>
        <v>105106.25</v>
      </c>
      <c r="BH5" s="25">
        <f>'LAO FAO - Perm Crop Data'!BF2*$C5</f>
        <v>127145</v>
      </c>
      <c r="BI5" s="25">
        <f>'LAO FAO - Perm Crop Data'!BG2*$C5</f>
        <v>196750</v>
      </c>
      <c r="BJ5" s="25">
        <f>'LAO FAO - Perm Crop Data'!BH2*$C5</f>
        <v>199050</v>
      </c>
      <c r="BK5" s="25">
        <f>'LAO FAO - Perm Crop Data'!BI2*$C5</f>
        <v>236705</v>
      </c>
      <c r="BL5" s="25">
        <f>'LAO FAO - Perm Crop Data'!BJ2*$C5</f>
        <v>242746.25</v>
      </c>
      <c r="BM5" s="25">
        <f>'LAO FAO - Perm Crop Data'!BK2*$C5</f>
        <v>264116.25</v>
      </c>
    </row>
    <row r="6" spans="1:65" x14ac:dyDescent="0.35">
      <c r="A6" s="52" t="s">
        <v>415</v>
      </c>
      <c r="B6" s="109">
        <v>0.75</v>
      </c>
      <c r="C6" s="67">
        <f t="shared" ref="C6:C22" si="0">1-B6</f>
        <v>0.25</v>
      </c>
      <c r="E6" s="52" t="s">
        <v>252</v>
      </c>
      <c r="G6" s="25">
        <f>'LAO FAO - Perm Crop Data'!E3*$C6</f>
        <v>0</v>
      </c>
      <c r="H6" s="25">
        <f>'LAO FAO - Perm Crop Data'!F3*$C6</f>
        <v>0</v>
      </c>
      <c r="I6" s="25">
        <f>'LAO FAO - Perm Crop Data'!G3*$C6</f>
        <v>0</v>
      </c>
      <c r="J6" s="25">
        <f>'LAO FAO - Perm Crop Data'!H3*$C6</f>
        <v>0</v>
      </c>
      <c r="K6" s="25">
        <f>'LAO FAO - Perm Crop Data'!I3*$C6</f>
        <v>0</v>
      </c>
      <c r="L6" s="25">
        <f>'LAO FAO - Perm Crop Data'!J3*$C6</f>
        <v>0</v>
      </c>
      <c r="M6" s="25">
        <f>'LAO FAO - Perm Crop Data'!K3*$C6</f>
        <v>0</v>
      </c>
      <c r="N6" s="25">
        <f>'LAO FAO - Perm Crop Data'!L3*$C6</f>
        <v>0</v>
      </c>
      <c r="O6" s="25">
        <f>'LAO FAO - Perm Crop Data'!M3*$C6</f>
        <v>0</v>
      </c>
      <c r="P6" s="25">
        <f>'LAO FAO - Perm Crop Data'!N3*$C6</f>
        <v>0</v>
      </c>
      <c r="Q6" s="25">
        <f>'LAO FAO - Perm Crop Data'!O3*$C6</f>
        <v>0</v>
      </c>
      <c r="R6" s="25">
        <f>'LAO FAO - Perm Crop Data'!P3*$C6</f>
        <v>0</v>
      </c>
      <c r="S6" s="25">
        <f>'LAO FAO - Perm Crop Data'!Q3*$C6</f>
        <v>0</v>
      </c>
      <c r="T6" s="25">
        <f>'LAO FAO - Perm Crop Data'!R3*$C6</f>
        <v>0</v>
      </c>
      <c r="U6" s="25">
        <f>'LAO FAO - Perm Crop Data'!S3*$C6</f>
        <v>0</v>
      </c>
      <c r="V6" s="25">
        <f>'LAO FAO - Perm Crop Data'!T3*$C6</f>
        <v>0</v>
      </c>
      <c r="W6" s="25">
        <f>'LAO FAO - Perm Crop Data'!U3*$C6</f>
        <v>0</v>
      </c>
      <c r="X6" s="25">
        <f>'LAO FAO - Perm Crop Data'!V3*$C6</f>
        <v>0</v>
      </c>
      <c r="Y6" s="25">
        <f>'LAO FAO - Perm Crop Data'!W3*$C6</f>
        <v>0</v>
      </c>
      <c r="Z6" s="25">
        <f>'LAO FAO - Perm Crop Data'!X3*$C6</f>
        <v>0</v>
      </c>
      <c r="AA6" s="25">
        <f>'LAO FAO - Perm Crop Data'!Y3*$C6</f>
        <v>0</v>
      </c>
      <c r="AB6" s="25">
        <f>'LAO FAO - Perm Crop Data'!Z3*$C6</f>
        <v>0</v>
      </c>
      <c r="AC6" s="25">
        <f>'LAO FAO - Perm Crop Data'!AA3*$C6</f>
        <v>0</v>
      </c>
      <c r="AD6" s="25">
        <f>'LAO FAO - Perm Crop Data'!AB3*$C6</f>
        <v>0</v>
      </c>
      <c r="AE6" s="25">
        <f>'LAO FAO - Perm Crop Data'!AC3*$C6</f>
        <v>0</v>
      </c>
      <c r="AF6" s="25">
        <f>'LAO FAO - Perm Crop Data'!AD3*$C6</f>
        <v>0</v>
      </c>
      <c r="AG6" s="25">
        <f>'LAO FAO - Perm Crop Data'!AE3*$C6</f>
        <v>0</v>
      </c>
      <c r="AH6" s="25">
        <f>'LAO FAO - Perm Crop Data'!AF3*$C6</f>
        <v>0</v>
      </c>
      <c r="AI6" s="25">
        <f>'LAO FAO - Perm Crop Data'!AG3*$C6</f>
        <v>0</v>
      </c>
      <c r="AJ6" s="25">
        <f>'LAO FAO - Perm Crop Data'!AH3*$C6</f>
        <v>0</v>
      </c>
      <c r="AK6" s="25">
        <f>'LAO FAO - Perm Crop Data'!AI3*$C6</f>
        <v>0</v>
      </c>
      <c r="AL6" s="25">
        <f>'LAO FAO - Perm Crop Data'!AJ3*$C6</f>
        <v>0</v>
      </c>
      <c r="AM6" s="25">
        <f>'LAO FAO - Perm Crop Data'!AK3*$C6</f>
        <v>0</v>
      </c>
      <c r="AN6" s="25">
        <f>'LAO FAO - Perm Crop Data'!AL3*$C6</f>
        <v>0</v>
      </c>
      <c r="AO6" s="25">
        <f>'LAO FAO - Perm Crop Data'!AM3*$C6</f>
        <v>0</v>
      </c>
      <c r="AP6" s="25">
        <f>'LAO FAO - Perm Crop Data'!AN3*$C6</f>
        <v>0</v>
      </c>
      <c r="AQ6" s="25">
        <f>'LAO FAO - Perm Crop Data'!AO3*$C6</f>
        <v>0</v>
      </c>
      <c r="AR6" s="25">
        <f>'LAO FAO - Perm Crop Data'!AP3*$C6</f>
        <v>0</v>
      </c>
      <c r="AS6" s="25">
        <f>'LAO FAO - Perm Crop Data'!AQ3*$C6</f>
        <v>0</v>
      </c>
      <c r="AT6" s="25">
        <f>'LAO FAO - Perm Crop Data'!AR3*$C6</f>
        <v>0</v>
      </c>
      <c r="AU6" s="25">
        <f>'LAO FAO - Perm Crop Data'!AS3*$C6</f>
        <v>0</v>
      </c>
      <c r="AV6" s="25">
        <f>'LAO FAO - Perm Crop Data'!AT3*$C6</f>
        <v>0</v>
      </c>
      <c r="AW6" s="25">
        <f>'LAO FAO - Perm Crop Data'!AU3*$C6</f>
        <v>0</v>
      </c>
      <c r="AX6" s="25">
        <f>'LAO FAO - Perm Crop Data'!AV3*$C6</f>
        <v>0</v>
      </c>
      <c r="AY6" s="25">
        <f>'LAO FAO - Perm Crop Data'!AW3*$C6</f>
        <v>0</v>
      </c>
      <c r="AZ6" s="25">
        <f>'LAO FAO - Perm Crop Data'!AX3*$C6</f>
        <v>0</v>
      </c>
      <c r="BA6" s="25">
        <f>'LAO FAO - Perm Crop Data'!AY3*$C6</f>
        <v>0</v>
      </c>
      <c r="BB6" s="25">
        <f>'LAO FAO - Perm Crop Data'!AZ3*$C6</f>
        <v>0</v>
      </c>
      <c r="BC6" s="25">
        <f>'LAO FAO - Perm Crop Data'!BA3*$C6</f>
        <v>0</v>
      </c>
      <c r="BD6" s="25">
        <f>'LAO FAO - Perm Crop Data'!BB3*$C6</f>
        <v>0</v>
      </c>
      <c r="BE6" s="25">
        <f>'LAO FAO - Perm Crop Data'!BC3*$C6</f>
        <v>0</v>
      </c>
      <c r="BF6" s="25">
        <f>'LAO FAO - Perm Crop Data'!BD3*$C6</f>
        <v>0</v>
      </c>
      <c r="BG6" s="25">
        <f>'LAO FAO - Perm Crop Data'!BE3*$C6</f>
        <v>0</v>
      </c>
      <c r="BH6" s="25">
        <f>'LAO FAO - Perm Crop Data'!BF3*$C6</f>
        <v>0</v>
      </c>
      <c r="BI6" s="25">
        <f>'LAO FAO - Perm Crop Data'!BG3*$C6</f>
        <v>0</v>
      </c>
      <c r="BJ6" s="25">
        <f>'LAO FAO - Perm Crop Data'!BH3*$C6</f>
        <v>0</v>
      </c>
      <c r="BK6" s="25">
        <f>'LAO FAO - Perm Crop Data'!BI3*$C6</f>
        <v>0</v>
      </c>
      <c r="BL6" s="25">
        <f>'LAO FAO - Perm Crop Data'!BJ3*$C6</f>
        <v>0</v>
      </c>
      <c r="BM6" s="25">
        <f>'LAO FAO - Perm Crop Data'!BK3*$C6</f>
        <v>0</v>
      </c>
    </row>
    <row r="7" spans="1:65" x14ac:dyDescent="0.35">
      <c r="A7" s="52" t="s">
        <v>415</v>
      </c>
      <c r="B7" s="109">
        <v>0.85</v>
      </c>
      <c r="C7" s="67">
        <f t="shared" si="0"/>
        <v>0.15000000000000002</v>
      </c>
      <c r="E7" s="52" t="s">
        <v>254</v>
      </c>
      <c r="G7" s="25">
        <f>'LAO FAO - Perm Crop Data'!E4*$C7</f>
        <v>1140.0000000000002</v>
      </c>
      <c r="H7" s="25">
        <f>'LAO FAO - Perm Crop Data'!F4*$C7</f>
        <v>1170.0000000000002</v>
      </c>
      <c r="I7" s="25">
        <f>'LAO FAO - Perm Crop Data'!G4*$C7</f>
        <v>1185.0000000000002</v>
      </c>
      <c r="J7" s="25">
        <f>'LAO FAO - Perm Crop Data'!H4*$C7</f>
        <v>1215.0000000000002</v>
      </c>
      <c r="K7" s="25">
        <f>'LAO FAO - Perm Crop Data'!I4*$C7</f>
        <v>1245.0000000000002</v>
      </c>
      <c r="L7" s="25">
        <f>'LAO FAO - Perm Crop Data'!J4*$C7</f>
        <v>1260.0000000000002</v>
      </c>
      <c r="M7" s="25">
        <f>'LAO FAO - Perm Crop Data'!K4*$C7</f>
        <v>1200.0000000000002</v>
      </c>
      <c r="N7" s="25">
        <f>'LAO FAO - Perm Crop Data'!L4*$C7</f>
        <v>1350.0000000000002</v>
      </c>
      <c r="O7" s="25">
        <f>'LAO FAO - Perm Crop Data'!M4*$C7</f>
        <v>1425.0000000000002</v>
      </c>
      <c r="P7" s="25">
        <f>'LAO FAO - Perm Crop Data'!N4*$C7</f>
        <v>1575.0000000000002</v>
      </c>
      <c r="Q7" s="25">
        <f>'LAO FAO - Perm Crop Data'!O4*$C7</f>
        <v>1395.0000000000002</v>
      </c>
      <c r="R7" s="25">
        <f>'LAO FAO - Perm Crop Data'!P4*$C7</f>
        <v>1425.0000000000002</v>
      </c>
      <c r="S7" s="25">
        <f>'LAO FAO - Perm Crop Data'!Q4*$C7</f>
        <v>1425.0000000000002</v>
      </c>
      <c r="T7" s="25">
        <f>'LAO FAO - Perm Crop Data'!R4*$C7</f>
        <v>1455.0000000000002</v>
      </c>
      <c r="U7" s="25">
        <f>'LAO FAO - Perm Crop Data'!S4*$C7</f>
        <v>1320.0000000000002</v>
      </c>
      <c r="V7" s="25">
        <f>'LAO FAO - Perm Crop Data'!T4*$C7</f>
        <v>1350.0000000000002</v>
      </c>
      <c r="W7" s="25">
        <f>'LAO FAO - Perm Crop Data'!U4*$C7</f>
        <v>1500.0000000000002</v>
      </c>
      <c r="X7" s="25">
        <f>'LAO FAO - Perm Crop Data'!V4*$C7</f>
        <v>1500.0000000000002</v>
      </c>
      <c r="Y7" s="25">
        <f>'LAO FAO - Perm Crop Data'!W4*$C7</f>
        <v>1800.0000000000002</v>
      </c>
      <c r="Z7" s="25">
        <f>'LAO FAO - Perm Crop Data'!X4*$C7</f>
        <v>1950.0000000000002</v>
      </c>
      <c r="AA7" s="25">
        <f>'LAO FAO - Perm Crop Data'!Y4*$C7</f>
        <v>2100.0000000000005</v>
      </c>
      <c r="AB7" s="25">
        <f>'LAO FAO - Perm Crop Data'!Z4*$C7</f>
        <v>2250.0000000000005</v>
      </c>
      <c r="AC7" s="25">
        <f>'LAO FAO - Perm Crop Data'!AA4*$C7</f>
        <v>2400.0000000000005</v>
      </c>
      <c r="AD7" s="25">
        <f>'LAO FAO - Perm Crop Data'!AB4*$C7</f>
        <v>2700.0000000000005</v>
      </c>
      <c r="AE7" s="25">
        <f>'LAO FAO - Perm Crop Data'!AC4*$C7</f>
        <v>3000.0000000000005</v>
      </c>
      <c r="AF7" s="25">
        <f>'LAO FAO - Perm Crop Data'!AD4*$C7</f>
        <v>3300.0000000000005</v>
      </c>
      <c r="AG7" s="25">
        <f>'LAO FAO - Perm Crop Data'!AE4*$C7</f>
        <v>3600.0000000000005</v>
      </c>
      <c r="AH7" s="25">
        <f>'LAO FAO - Perm Crop Data'!AF4*$C7</f>
        <v>3900.0000000000005</v>
      </c>
      <c r="AI7" s="25">
        <f>'LAO FAO - Perm Crop Data'!AG4*$C7</f>
        <v>4200.0000000000009</v>
      </c>
      <c r="AJ7" s="25">
        <f>'LAO FAO - Perm Crop Data'!AH4*$C7</f>
        <v>4500.0000000000009</v>
      </c>
      <c r="AK7" s="25">
        <f>'LAO FAO - Perm Crop Data'!AI4*$C7</f>
        <v>4650.0000000000009</v>
      </c>
      <c r="AL7" s="25">
        <f>'LAO FAO - Perm Crop Data'!AJ4*$C7</f>
        <v>4950.0000000000009</v>
      </c>
      <c r="AM7" s="25">
        <f>'LAO FAO - Perm Crop Data'!AK4*$C7</f>
        <v>5250.0000000000009</v>
      </c>
      <c r="AN7" s="25">
        <f>'LAO FAO - Perm Crop Data'!AL4*$C7</f>
        <v>5550.0000000000009</v>
      </c>
      <c r="AO7" s="25">
        <f>'LAO FAO - Perm Crop Data'!AM4*$C7</f>
        <v>5100.0000000000009</v>
      </c>
      <c r="AP7" s="25">
        <f>'LAO FAO - Perm Crop Data'!AN4*$C7</f>
        <v>5250.0000000000009</v>
      </c>
      <c r="AQ7" s="25">
        <f>'LAO FAO - Perm Crop Data'!AO4*$C7</f>
        <v>5400.0000000000009</v>
      </c>
      <c r="AR7" s="25">
        <f>'LAO FAO - Perm Crop Data'!AP4*$C7</f>
        <v>5546.2500000000009</v>
      </c>
      <c r="AS7" s="25">
        <f>'LAO FAO - Perm Crop Data'!AQ4*$C7</f>
        <v>5655.4500000000007</v>
      </c>
      <c r="AT7" s="25">
        <f>'LAO FAO - Perm Crop Data'!AR4*$C7</f>
        <v>5700.0000000000009</v>
      </c>
      <c r="AU7" s="25">
        <f>'LAO FAO - Perm Crop Data'!AS4*$C7</f>
        <v>5948.7000000000007</v>
      </c>
      <c r="AV7" s="25">
        <f>'LAO FAO - Perm Crop Data'!AT4*$C7</f>
        <v>6177.6000000000013</v>
      </c>
      <c r="AW7" s="25">
        <f>'LAO FAO - Perm Crop Data'!AU4*$C7</f>
        <v>6442.0500000000011</v>
      </c>
      <c r="AX7" s="25">
        <f>'LAO FAO - Perm Crop Data'!AV4*$C7</f>
        <v>6689.2500000000009</v>
      </c>
      <c r="AY7" s="25">
        <f>'LAO FAO - Perm Crop Data'!AW4*$C7</f>
        <v>6938.5500000000011</v>
      </c>
      <c r="AZ7" s="25">
        <f>'LAO FAO - Perm Crop Data'!AX4*$C7</f>
        <v>7204.0500000000011</v>
      </c>
      <c r="BA7" s="25">
        <f>'LAO FAO - Perm Crop Data'!AY4*$C7</f>
        <v>7486.0500000000011</v>
      </c>
      <c r="BB7" s="25">
        <f>'LAO FAO - Perm Crop Data'!AZ4*$C7</f>
        <v>8250.0000000000018</v>
      </c>
      <c r="BC7" s="25">
        <f>'LAO FAO - Perm Crop Data'!BA4*$C7</f>
        <v>8400.0000000000018</v>
      </c>
      <c r="BD7" s="25">
        <f>'LAO FAO - Perm Crop Data'!BB4*$C7</f>
        <v>7724.5500000000011</v>
      </c>
      <c r="BE7" s="25">
        <f>'LAO FAO - Perm Crop Data'!BC4*$C7</f>
        <v>7266.0000000000009</v>
      </c>
      <c r="BF7" s="25">
        <f>'LAO FAO - Perm Crop Data'!BD4*$C7</f>
        <v>6000.0000000000009</v>
      </c>
      <c r="BG7" s="25">
        <f>'LAO FAO - Perm Crop Data'!BE4*$C7</f>
        <v>6580.6500000000005</v>
      </c>
      <c r="BH7" s="25">
        <f>'LAO FAO - Perm Crop Data'!BF4*$C7</f>
        <v>6896.4000000000015</v>
      </c>
      <c r="BI7" s="25">
        <f>'LAO FAO - Perm Crop Data'!BG4*$C7</f>
        <v>6977.1000000000013</v>
      </c>
      <c r="BJ7" s="25">
        <f>'LAO FAO - Perm Crop Data'!BH4*$C7</f>
        <v>6897.0000000000009</v>
      </c>
      <c r="BK7" s="25">
        <f>'LAO FAO - Perm Crop Data'!BI4*$C7</f>
        <v>6909.1500000000015</v>
      </c>
      <c r="BL7" s="25">
        <f>'LAO FAO - Perm Crop Data'!BJ4*$C7</f>
        <v>6921.3000000000011</v>
      </c>
      <c r="BM7" s="25">
        <f>'LAO FAO - Perm Crop Data'!BK4*$C7</f>
        <v>6933.4500000000007</v>
      </c>
    </row>
    <row r="8" spans="1:65" x14ac:dyDescent="0.35">
      <c r="A8" s="52" t="s">
        <v>415</v>
      </c>
      <c r="B8" s="109">
        <v>0.88</v>
      </c>
      <c r="C8" s="67">
        <f t="shared" si="0"/>
        <v>0.12</v>
      </c>
      <c r="E8" s="52" t="s">
        <v>426</v>
      </c>
      <c r="G8" s="25">
        <f>'LAO FAO - Perm Crop Data'!E5*$C8</f>
        <v>456</v>
      </c>
      <c r="H8" s="25">
        <f>'LAO FAO - Perm Crop Data'!F5*$C8</f>
        <v>456</v>
      </c>
      <c r="I8" s="25">
        <f>'LAO FAO - Perm Crop Data'!G5*$C8</f>
        <v>468</v>
      </c>
      <c r="J8" s="25">
        <f>'LAO FAO - Perm Crop Data'!H5*$C8</f>
        <v>492</v>
      </c>
      <c r="K8" s="25">
        <f>'LAO FAO - Perm Crop Data'!I5*$C8</f>
        <v>480</v>
      </c>
      <c r="L8" s="25">
        <f>'LAO FAO - Perm Crop Data'!J5*$C8</f>
        <v>510</v>
      </c>
      <c r="M8" s="25">
        <f>'LAO FAO - Perm Crop Data'!K5*$C8</f>
        <v>516</v>
      </c>
      <c r="N8" s="25">
        <f>'LAO FAO - Perm Crop Data'!L5*$C8</f>
        <v>528</v>
      </c>
      <c r="O8" s="25">
        <f>'LAO FAO - Perm Crop Data'!M5*$C8</f>
        <v>540</v>
      </c>
      <c r="P8" s="25">
        <f>'LAO FAO - Perm Crop Data'!N5*$C8</f>
        <v>552</v>
      </c>
      <c r="Q8" s="25">
        <f>'LAO FAO - Perm Crop Data'!O5*$C8</f>
        <v>576</v>
      </c>
      <c r="R8" s="25">
        <f>'LAO FAO - Perm Crop Data'!P5*$C8</f>
        <v>600</v>
      </c>
      <c r="S8" s="25">
        <f>'LAO FAO - Perm Crop Data'!Q5*$C8</f>
        <v>600</v>
      </c>
      <c r="T8" s="25">
        <f>'LAO FAO - Perm Crop Data'!R5*$C8</f>
        <v>612</v>
      </c>
      <c r="U8" s="25">
        <f>'LAO FAO - Perm Crop Data'!S5*$C8</f>
        <v>576</v>
      </c>
      <c r="V8" s="25">
        <f>'LAO FAO - Perm Crop Data'!T5*$C8</f>
        <v>600</v>
      </c>
      <c r="W8" s="25">
        <f>'LAO FAO - Perm Crop Data'!U5*$C8</f>
        <v>540</v>
      </c>
      <c r="X8" s="25">
        <f>'LAO FAO - Perm Crop Data'!V5*$C8</f>
        <v>504</v>
      </c>
      <c r="Y8" s="25">
        <f>'LAO FAO - Perm Crop Data'!W5*$C8</f>
        <v>600</v>
      </c>
      <c r="Z8" s="25">
        <f>'LAO FAO - Perm Crop Data'!X5*$C8</f>
        <v>720</v>
      </c>
      <c r="AA8" s="25">
        <f>'LAO FAO - Perm Crop Data'!Y5*$C8</f>
        <v>744</v>
      </c>
      <c r="AB8" s="25">
        <f>'LAO FAO - Perm Crop Data'!Z5*$C8</f>
        <v>780</v>
      </c>
      <c r="AC8" s="25">
        <f>'LAO FAO - Perm Crop Data'!AA5*$C8</f>
        <v>840</v>
      </c>
      <c r="AD8" s="25">
        <f>'LAO FAO - Perm Crop Data'!AB5*$C8</f>
        <v>888</v>
      </c>
      <c r="AE8" s="25">
        <f>'LAO FAO - Perm Crop Data'!AC5*$C8</f>
        <v>936</v>
      </c>
      <c r="AF8" s="25">
        <f>'LAO FAO - Perm Crop Data'!AD5*$C8</f>
        <v>960</v>
      </c>
      <c r="AG8" s="25">
        <f>'LAO FAO - Perm Crop Data'!AE5*$C8</f>
        <v>840</v>
      </c>
      <c r="AH8" s="25">
        <f>'LAO FAO - Perm Crop Data'!AF5*$C8</f>
        <v>780</v>
      </c>
      <c r="AI8" s="25">
        <f>'LAO FAO - Perm Crop Data'!AG5*$C8</f>
        <v>840</v>
      </c>
      <c r="AJ8" s="25">
        <f>'LAO FAO - Perm Crop Data'!AH5*$C8</f>
        <v>900</v>
      </c>
      <c r="AK8" s="25">
        <f>'LAO FAO - Perm Crop Data'!AI5*$C8</f>
        <v>960</v>
      </c>
      <c r="AL8" s="25">
        <f>'LAO FAO - Perm Crop Data'!AJ5*$C8</f>
        <v>1080</v>
      </c>
      <c r="AM8" s="25">
        <f>'LAO FAO - Perm Crop Data'!AK5*$C8</f>
        <v>1140</v>
      </c>
      <c r="AN8" s="25">
        <f>'LAO FAO - Perm Crop Data'!AL5*$C8</f>
        <v>1200</v>
      </c>
      <c r="AO8" s="25">
        <f>'LAO FAO - Perm Crop Data'!AM5*$C8</f>
        <v>960</v>
      </c>
      <c r="AP8" s="25">
        <f>'LAO FAO - Perm Crop Data'!AN5*$C8</f>
        <v>840</v>
      </c>
      <c r="AQ8" s="25">
        <f>'LAO FAO - Perm Crop Data'!AO5*$C8</f>
        <v>960</v>
      </c>
      <c r="AR8" s="25">
        <f>'LAO FAO - Perm Crop Data'!AP5*$C8</f>
        <v>1080</v>
      </c>
      <c r="AS8" s="25">
        <f>'LAO FAO - Perm Crop Data'!AQ5*$C8</f>
        <v>1128.1199999999999</v>
      </c>
      <c r="AT8" s="25">
        <f>'LAO FAO - Perm Crop Data'!AR5*$C8</f>
        <v>1176</v>
      </c>
      <c r="AU8" s="25">
        <f>'LAO FAO - Perm Crop Data'!AS5*$C8</f>
        <v>1140</v>
      </c>
      <c r="AV8" s="25">
        <f>'LAO FAO - Perm Crop Data'!AT5*$C8</f>
        <v>1200</v>
      </c>
      <c r="AW8" s="25">
        <f>'LAO FAO - Perm Crop Data'!AU5*$C8</f>
        <v>1140</v>
      </c>
      <c r="AX8" s="25">
        <f>'LAO FAO - Perm Crop Data'!AV5*$C8</f>
        <v>1147.9199999999998</v>
      </c>
      <c r="AY8" s="25">
        <f>'LAO FAO - Perm Crop Data'!AW5*$C8</f>
        <v>1152</v>
      </c>
      <c r="AZ8" s="25">
        <f>'LAO FAO - Perm Crop Data'!AX5*$C8</f>
        <v>1200</v>
      </c>
      <c r="BA8" s="25">
        <f>'LAO FAO - Perm Crop Data'!AY5*$C8</f>
        <v>1320</v>
      </c>
      <c r="BB8" s="25">
        <f>'LAO FAO - Perm Crop Data'!AZ5*$C8</f>
        <v>1320</v>
      </c>
      <c r="BC8" s="25">
        <f>'LAO FAO - Perm Crop Data'!BA5*$C8</f>
        <v>1344</v>
      </c>
      <c r="BD8" s="25">
        <f>'LAO FAO - Perm Crop Data'!BB5*$C8</f>
        <v>1356.72</v>
      </c>
      <c r="BE8" s="25">
        <f>'LAO FAO - Perm Crop Data'!BC5*$C8</f>
        <v>1373.04</v>
      </c>
      <c r="BF8" s="25">
        <f>'LAO FAO - Perm Crop Data'!BD5*$C8</f>
        <v>1392</v>
      </c>
      <c r="BG8" s="25">
        <f>'LAO FAO - Perm Crop Data'!BE5*$C8</f>
        <v>1400.6399999999999</v>
      </c>
      <c r="BH8" s="25">
        <f>'LAO FAO - Perm Crop Data'!BF5*$C8</f>
        <v>1409.3999999999999</v>
      </c>
      <c r="BI8" s="25">
        <f>'LAO FAO - Perm Crop Data'!BG5*$C8</f>
        <v>1422.12</v>
      </c>
      <c r="BJ8" s="25">
        <f>'LAO FAO - Perm Crop Data'!BH5*$C8</f>
        <v>1431.36</v>
      </c>
      <c r="BK8" s="25">
        <f>'LAO FAO - Perm Crop Data'!BI5*$C8</f>
        <v>1444.08</v>
      </c>
      <c r="BL8" s="25">
        <f>'LAO FAO - Perm Crop Data'!BJ5*$C8</f>
        <v>1456.8</v>
      </c>
      <c r="BM8" s="25">
        <f>'LAO FAO - Perm Crop Data'!BK5*$C8</f>
        <v>1469.52</v>
      </c>
    </row>
    <row r="9" spans="1:65" x14ac:dyDescent="0.35">
      <c r="A9" s="52" t="s">
        <v>415</v>
      </c>
      <c r="B9" s="109">
        <v>0.83499999999999996</v>
      </c>
      <c r="C9" s="67">
        <f t="shared" si="0"/>
        <v>0.16500000000000004</v>
      </c>
      <c r="E9" s="52" t="s">
        <v>431</v>
      </c>
      <c r="G9" s="25">
        <f>'LAO FAO - Perm Crop Data'!E6*$C9</f>
        <v>83.160000000000025</v>
      </c>
      <c r="H9" s="25">
        <f>'LAO FAO - Perm Crop Data'!F6*$C9</f>
        <v>84.15000000000002</v>
      </c>
      <c r="I9" s="25">
        <f>'LAO FAO - Perm Crop Data'!G6*$C9</f>
        <v>87.450000000000017</v>
      </c>
      <c r="J9" s="25">
        <f>'LAO FAO - Perm Crop Data'!H6*$C9</f>
        <v>89.100000000000023</v>
      </c>
      <c r="K9" s="25">
        <f>'LAO FAO - Perm Crop Data'!I6*$C9</f>
        <v>91.410000000000025</v>
      </c>
      <c r="L9" s="25">
        <f>'LAO FAO - Perm Crop Data'!J6*$C9</f>
        <v>85.800000000000011</v>
      </c>
      <c r="M9" s="25">
        <f>'LAO FAO - Perm Crop Data'!K6*$C9</f>
        <v>92.40000000000002</v>
      </c>
      <c r="N9" s="25">
        <f>'LAO FAO - Perm Crop Data'!L6*$C9</f>
        <v>99.000000000000028</v>
      </c>
      <c r="O9" s="25">
        <f>'LAO FAO - Perm Crop Data'!M6*$C9</f>
        <v>99.000000000000028</v>
      </c>
      <c r="P9" s="25">
        <f>'LAO FAO - Perm Crop Data'!N6*$C9</f>
        <v>99.000000000000028</v>
      </c>
      <c r="Q9" s="25">
        <f>'LAO FAO - Perm Crop Data'!O6*$C9</f>
        <v>107.25000000000003</v>
      </c>
      <c r="R9" s="25">
        <f>'LAO FAO - Perm Crop Data'!P6*$C9</f>
        <v>115.50000000000003</v>
      </c>
      <c r="S9" s="25">
        <f>'LAO FAO - Perm Crop Data'!Q6*$C9</f>
        <v>115.50000000000003</v>
      </c>
      <c r="T9" s="25">
        <f>'LAO FAO - Perm Crop Data'!R6*$C9</f>
        <v>115.50000000000003</v>
      </c>
      <c r="U9" s="25">
        <f>'LAO FAO - Perm Crop Data'!S6*$C9</f>
        <v>82.500000000000014</v>
      </c>
      <c r="V9" s="25">
        <f>'LAO FAO - Perm Crop Data'!T6*$C9</f>
        <v>100.65000000000002</v>
      </c>
      <c r="W9" s="25">
        <f>'LAO FAO - Perm Crop Data'!U6*$C9</f>
        <v>90.750000000000014</v>
      </c>
      <c r="X9" s="25">
        <f>'LAO FAO - Perm Crop Data'!V6*$C9</f>
        <v>82.500000000000014</v>
      </c>
      <c r="Y9" s="25">
        <f>'LAO FAO - Perm Crop Data'!W6*$C9</f>
        <v>99.000000000000028</v>
      </c>
      <c r="Z9" s="25">
        <f>'LAO FAO - Perm Crop Data'!X6*$C9</f>
        <v>115.50000000000003</v>
      </c>
      <c r="AA9" s="25">
        <f>'LAO FAO - Perm Crop Data'!Y6*$C9</f>
        <v>132.00000000000003</v>
      </c>
      <c r="AB9" s="25">
        <f>'LAO FAO - Perm Crop Data'!Z6*$C9</f>
        <v>148.50000000000003</v>
      </c>
      <c r="AC9" s="25">
        <f>'LAO FAO - Perm Crop Data'!AA6*$C9</f>
        <v>165.00000000000003</v>
      </c>
      <c r="AD9" s="25">
        <f>'LAO FAO - Perm Crop Data'!AB6*$C9</f>
        <v>181.50000000000003</v>
      </c>
      <c r="AE9" s="25">
        <f>'LAO FAO - Perm Crop Data'!AC6*$C9</f>
        <v>247.50000000000006</v>
      </c>
      <c r="AF9" s="25">
        <f>'LAO FAO - Perm Crop Data'!AD6*$C9</f>
        <v>280.50000000000006</v>
      </c>
      <c r="AG9" s="25">
        <f>'LAO FAO - Perm Crop Data'!AE6*$C9</f>
        <v>214.50000000000006</v>
      </c>
      <c r="AH9" s="25">
        <f>'LAO FAO - Perm Crop Data'!AF6*$C9</f>
        <v>165.00000000000003</v>
      </c>
      <c r="AI9" s="25">
        <f>'LAO FAO - Perm Crop Data'!AG6*$C9</f>
        <v>198.00000000000006</v>
      </c>
      <c r="AJ9" s="25">
        <f>'LAO FAO - Perm Crop Data'!AH6*$C9</f>
        <v>247.50000000000006</v>
      </c>
      <c r="AK9" s="25">
        <f>'LAO FAO - Perm Crop Data'!AI6*$C9</f>
        <v>289.41000000000008</v>
      </c>
      <c r="AL9" s="25">
        <f>'LAO FAO - Perm Crop Data'!AJ6*$C9</f>
        <v>297.00000000000006</v>
      </c>
      <c r="AM9" s="25">
        <f>'LAO FAO - Perm Crop Data'!AK6*$C9</f>
        <v>313.50000000000006</v>
      </c>
      <c r="AN9" s="25">
        <f>'LAO FAO - Perm Crop Data'!AL6*$C9</f>
        <v>379.50000000000006</v>
      </c>
      <c r="AO9" s="25">
        <f>'LAO FAO - Perm Crop Data'!AM6*$C9</f>
        <v>330.00000000000006</v>
      </c>
      <c r="AP9" s="25">
        <f>'LAO FAO - Perm Crop Data'!AN6*$C9</f>
        <v>343.36500000000007</v>
      </c>
      <c r="AQ9" s="25">
        <f>'LAO FAO - Perm Crop Data'!AO6*$C9</f>
        <v>362.34000000000009</v>
      </c>
      <c r="AR9" s="25">
        <f>'LAO FAO - Perm Crop Data'!AP6*$C9</f>
        <v>346.50000000000006</v>
      </c>
      <c r="AS9" s="25">
        <f>'LAO FAO - Perm Crop Data'!AQ6*$C9</f>
        <v>412.50000000000011</v>
      </c>
      <c r="AT9" s="25">
        <f>'LAO FAO - Perm Crop Data'!AR6*$C9</f>
        <v>432.63000000000011</v>
      </c>
      <c r="AU9" s="25">
        <f>'LAO FAO - Perm Crop Data'!AS6*$C9</f>
        <v>462.00000000000011</v>
      </c>
      <c r="AV9" s="25">
        <f>'LAO FAO - Perm Crop Data'!AT6*$C9</f>
        <v>475.53000000000009</v>
      </c>
      <c r="AW9" s="25">
        <f>'LAO FAO - Perm Crop Data'!AU6*$C9</f>
        <v>495.00000000000011</v>
      </c>
      <c r="AX9" s="25">
        <f>'LAO FAO - Perm Crop Data'!AV6*$C9</f>
        <v>520.08000000000015</v>
      </c>
      <c r="AY9" s="25">
        <f>'LAO FAO - Perm Crop Data'!AW6*$C9</f>
        <v>543.0150000000001</v>
      </c>
      <c r="AZ9" s="25">
        <f>'LAO FAO - Perm Crop Data'!AX6*$C9</f>
        <v>567.2700000000001</v>
      </c>
      <c r="BA9" s="25">
        <f>'LAO FAO - Perm Crop Data'!AY6*$C9</f>
        <v>591.69000000000017</v>
      </c>
      <c r="BB9" s="25">
        <f>'LAO FAO - Perm Crop Data'!AZ6*$C9</f>
        <v>616.44000000000017</v>
      </c>
      <c r="BC9" s="25">
        <f>'LAO FAO - Perm Crop Data'!BA6*$C9</f>
        <v>641.68500000000017</v>
      </c>
      <c r="BD9" s="25">
        <f>'LAO FAO - Perm Crop Data'!BB6*$C9</f>
        <v>667.2600000000001</v>
      </c>
      <c r="BE9" s="25">
        <f>'LAO FAO - Perm Crop Data'!BC6*$C9</f>
        <v>693.49500000000012</v>
      </c>
      <c r="BF9" s="25">
        <f>'LAO FAO - Perm Crop Data'!BD6*$C9</f>
        <v>726.00000000000011</v>
      </c>
      <c r="BG9" s="25">
        <f>'LAO FAO - Perm Crop Data'!BE6*$C9</f>
        <v>747.61500000000012</v>
      </c>
      <c r="BH9" s="25">
        <f>'LAO FAO - Perm Crop Data'!BF6*$C9</f>
        <v>771.21000000000015</v>
      </c>
      <c r="BI9" s="25">
        <f>'LAO FAO - Perm Crop Data'!BG6*$C9</f>
        <v>799.26000000000022</v>
      </c>
      <c r="BJ9" s="25">
        <f>'LAO FAO - Perm Crop Data'!BH6*$C9</f>
        <v>801.9000000000002</v>
      </c>
      <c r="BK9" s="25">
        <f>'LAO FAO - Perm Crop Data'!BI6*$C9</f>
        <v>823.68000000000018</v>
      </c>
      <c r="BL9" s="25">
        <f>'LAO FAO - Perm Crop Data'!BJ6*$C9</f>
        <v>845.62500000000023</v>
      </c>
      <c r="BM9" s="25">
        <f>'LAO FAO - Perm Crop Data'!BK6*$C9</f>
        <v>867.57000000000016</v>
      </c>
    </row>
    <row r="10" spans="1:65" x14ac:dyDescent="0.35">
      <c r="A10" s="52" t="s">
        <v>415</v>
      </c>
      <c r="B10" s="109">
        <v>0.9</v>
      </c>
      <c r="C10" s="67">
        <f t="shared" si="0"/>
        <v>9.9999999999999978E-2</v>
      </c>
      <c r="E10" s="52" t="s">
        <v>427</v>
      </c>
      <c r="G10" s="25">
        <f>'LAO FAO - Perm Crop Data'!E7*$C10</f>
        <v>149.99999999999997</v>
      </c>
      <c r="H10" s="25">
        <f>'LAO FAO - Perm Crop Data'!F7*$C10</f>
        <v>149.99999999999997</v>
      </c>
      <c r="I10" s="25">
        <f>'LAO FAO - Perm Crop Data'!G7*$C10</f>
        <v>159.99999999999997</v>
      </c>
      <c r="J10" s="25">
        <f>'LAO FAO - Perm Crop Data'!H7*$C10</f>
        <v>139.99999999999997</v>
      </c>
      <c r="K10" s="25">
        <f>'LAO FAO - Perm Crop Data'!I7*$C10</f>
        <v>169.99999999999997</v>
      </c>
      <c r="L10" s="25">
        <f>'LAO FAO - Perm Crop Data'!J7*$C10</f>
        <v>149.99999999999997</v>
      </c>
      <c r="M10" s="25">
        <f>'LAO FAO - Perm Crop Data'!K7*$C10</f>
        <v>139.99999999999997</v>
      </c>
      <c r="N10" s="25">
        <f>'LAO FAO - Perm Crop Data'!L7*$C10</f>
        <v>149.99999999999997</v>
      </c>
      <c r="O10" s="25">
        <f>'LAO FAO - Perm Crop Data'!M7*$C10</f>
        <v>159.99999999999997</v>
      </c>
      <c r="P10" s="25">
        <f>'LAO FAO - Perm Crop Data'!N7*$C10</f>
        <v>179.99999999999997</v>
      </c>
      <c r="Q10" s="25">
        <f>'LAO FAO - Perm Crop Data'!O7*$C10</f>
        <v>189.99999999999997</v>
      </c>
      <c r="R10" s="25">
        <f>'LAO FAO - Perm Crop Data'!P7*$C10</f>
        <v>199.99999999999994</v>
      </c>
      <c r="S10" s="25">
        <f>'LAO FAO - Perm Crop Data'!Q7*$C10</f>
        <v>199.99999999999994</v>
      </c>
      <c r="T10" s="25">
        <f>'LAO FAO - Perm Crop Data'!R7*$C10</f>
        <v>199.99999999999994</v>
      </c>
      <c r="U10" s="25">
        <f>'LAO FAO - Perm Crop Data'!S7*$C10</f>
        <v>179.99999999999997</v>
      </c>
      <c r="V10" s="25">
        <f>'LAO FAO - Perm Crop Data'!T7*$C10</f>
        <v>199.99999999999994</v>
      </c>
      <c r="W10" s="25">
        <f>'LAO FAO - Perm Crop Data'!U7*$C10</f>
        <v>199.99999999999994</v>
      </c>
      <c r="X10" s="25">
        <f>'LAO FAO - Perm Crop Data'!V7*$C10</f>
        <v>219.99999999999994</v>
      </c>
      <c r="Y10" s="25">
        <f>'LAO FAO - Perm Crop Data'!W7*$C10</f>
        <v>239.99999999999994</v>
      </c>
      <c r="Z10" s="25">
        <f>'LAO FAO - Perm Crop Data'!X7*$C10</f>
        <v>259.99999999999994</v>
      </c>
      <c r="AA10" s="25">
        <f>'LAO FAO - Perm Crop Data'!Y7*$C10</f>
        <v>269.99999999999994</v>
      </c>
      <c r="AB10" s="25">
        <f>'LAO FAO - Perm Crop Data'!Z7*$C10</f>
        <v>279.99999999999994</v>
      </c>
      <c r="AC10" s="25">
        <f>'LAO FAO - Perm Crop Data'!AA7*$C10</f>
        <v>299.99999999999994</v>
      </c>
      <c r="AD10" s="25">
        <f>'LAO FAO - Perm Crop Data'!AB7*$C10</f>
        <v>299.99999999999994</v>
      </c>
      <c r="AE10" s="25">
        <f>'LAO FAO - Perm Crop Data'!AC7*$C10</f>
        <v>299.99999999999994</v>
      </c>
      <c r="AF10" s="25">
        <f>'LAO FAO - Perm Crop Data'!AD7*$C10</f>
        <v>319.99999999999994</v>
      </c>
      <c r="AG10" s="25">
        <f>'LAO FAO - Perm Crop Data'!AE7*$C10</f>
        <v>279.99999999999994</v>
      </c>
      <c r="AH10" s="25">
        <f>'LAO FAO - Perm Crop Data'!AF7*$C10</f>
        <v>249.99999999999994</v>
      </c>
      <c r="AI10" s="25">
        <f>'LAO FAO - Perm Crop Data'!AG7*$C10</f>
        <v>279.99999999999994</v>
      </c>
      <c r="AJ10" s="25">
        <f>'LAO FAO - Perm Crop Data'!AH7*$C10</f>
        <v>299.99999999999994</v>
      </c>
      <c r="AK10" s="25">
        <f>'LAO FAO - Perm Crop Data'!AI7*$C10</f>
        <v>319.99999999999994</v>
      </c>
      <c r="AL10" s="25">
        <f>'LAO FAO - Perm Crop Data'!AJ7*$C10</f>
        <v>329.99999999999994</v>
      </c>
      <c r="AM10" s="25">
        <f>'LAO FAO - Perm Crop Data'!AK7*$C10</f>
        <v>349.99999999999994</v>
      </c>
      <c r="AN10" s="25">
        <f>'LAO FAO - Perm Crop Data'!AL7*$C10</f>
        <v>339.99999999999994</v>
      </c>
      <c r="AO10" s="25">
        <f>'LAO FAO - Perm Crop Data'!AM7*$C10</f>
        <v>309.99999999999994</v>
      </c>
      <c r="AP10" s="25">
        <f>'LAO FAO - Perm Crop Data'!AN7*$C10</f>
        <v>389.99999999999989</v>
      </c>
      <c r="AQ10" s="25">
        <f>'LAO FAO - Perm Crop Data'!AO7*$C10</f>
        <v>319.99999999999994</v>
      </c>
      <c r="AR10" s="25">
        <f>'LAO FAO - Perm Crop Data'!AP7*$C10</f>
        <v>329.99999999999994</v>
      </c>
      <c r="AS10" s="25">
        <f>'LAO FAO - Perm Crop Data'!AQ7*$C10</f>
        <v>339.99999999999994</v>
      </c>
      <c r="AT10" s="25">
        <f>'LAO FAO - Perm Crop Data'!AR7*$C10</f>
        <v>349.99999999999994</v>
      </c>
      <c r="AU10" s="25">
        <f>'LAO FAO - Perm Crop Data'!AS7*$C10</f>
        <v>329.99999999999994</v>
      </c>
      <c r="AV10" s="25">
        <f>'LAO FAO - Perm Crop Data'!AT7*$C10</f>
        <v>339.99999999999994</v>
      </c>
      <c r="AW10" s="25">
        <f>'LAO FAO - Perm Crop Data'!AU7*$C10</f>
        <v>359.99999999999994</v>
      </c>
      <c r="AX10" s="25">
        <f>'LAO FAO - Perm Crop Data'!AV7*$C10</f>
        <v>349.99999999999994</v>
      </c>
      <c r="AY10" s="25">
        <f>'LAO FAO - Perm Crop Data'!AW7*$C10</f>
        <v>359.99999999999994</v>
      </c>
      <c r="AZ10" s="25">
        <f>'LAO FAO - Perm Crop Data'!AX7*$C10</f>
        <v>359.99999999999994</v>
      </c>
      <c r="BA10" s="25">
        <f>'LAO FAO - Perm Crop Data'!AY7*$C10</f>
        <v>369.99999999999994</v>
      </c>
      <c r="BB10" s="25">
        <f>'LAO FAO - Perm Crop Data'!AZ7*$C10</f>
        <v>389.99999999999989</v>
      </c>
      <c r="BC10" s="25">
        <f>'LAO FAO - Perm Crop Data'!BA7*$C10</f>
        <v>399.99999999999989</v>
      </c>
      <c r="BD10" s="25">
        <f>'LAO FAO - Perm Crop Data'!BB7*$C10</f>
        <v>312.99999999999994</v>
      </c>
      <c r="BE10" s="25">
        <f>'LAO FAO - Perm Crop Data'!BC7*$C10</f>
        <v>608.99999999999989</v>
      </c>
      <c r="BF10" s="25">
        <f>'LAO FAO - Perm Crop Data'!BD7*$C10</f>
        <v>816.99999999999977</v>
      </c>
      <c r="BG10" s="25">
        <f>'LAO FAO - Perm Crop Data'!BE7*$C10</f>
        <v>642.99999999999989</v>
      </c>
      <c r="BH10" s="25">
        <f>'LAO FAO - Perm Crop Data'!BF7*$C10</f>
        <v>1355.4999999999998</v>
      </c>
      <c r="BI10" s="25">
        <f>'LAO FAO - Perm Crop Data'!BG7*$C10</f>
        <v>1700.4999999999995</v>
      </c>
      <c r="BJ10" s="25">
        <f>'LAO FAO - Perm Crop Data'!BH7*$C10</f>
        <v>1888.9999999999995</v>
      </c>
      <c r="BK10" s="25">
        <f>'LAO FAO - Perm Crop Data'!BI7*$C10</f>
        <v>1853.9999999999995</v>
      </c>
      <c r="BL10" s="25">
        <f>'LAO FAO - Perm Crop Data'!BJ7*$C10</f>
        <v>2023.4999999999995</v>
      </c>
      <c r="BM10" s="25">
        <f>'LAO FAO - Perm Crop Data'!BK7*$C10</f>
        <v>2202.3999999999996</v>
      </c>
    </row>
    <row r="11" spans="1:65" x14ac:dyDescent="0.35">
      <c r="A11" s="52" t="s">
        <v>415</v>
      </c>
      <c r="B11" s="109">
        <v>0.88099999999999989</v>
      </c>
      <c r="C11" s="67">
        <f t="shared" si="0"/>
        <v>0.11900000000000011</v>
      </c>
      <c r="E11" s="52" t="s">
        <v>251</v>
      </c>
      <c r="G11" s="25">
        <f>'LAO FAO - Perm Crop Data'!E8*$C11</f>
        <v>0</v>
      </c>
      <c r="H11" s="25">
        <f>'LAO FAO - Perm Crop Data'!F8*$C11</f>
        <v>0</v>
      </c>
      <c r="I11" s="25">
        <f>'LAO FAO - Perm Crop Data'!G8*$C11</f>
        <v>0</v>
      </c>
      <c r="J11" s="25">
        <f>'LAO FAO - Perm Crop Data'!H8*$C11</f>
        <v>0</v>
      </c>
      <c r="K11" s="25">
        <f>'LAO FAO - Perm Crop Data'!I8*$C11</f>
        <v>0</v>
      </c>
      <c r="L11" s="25">
        <f>'LAO FAO - Perm Crop Data'!J8*$C11</f>
        <v>0</v>
      </c>
      <c r="M11" s="25">
        <f>'LAO FAO - Perm Crop Data'!K8*$C11</f>
        <v>0</v>
      </c>
      <c r="N11" s="25">
        <f>'LAO FAO - Perm Crop Data'!L8*$C11</f>
        <v>0</v>
      </c>
      <c r="O11" s="25">
        <f>'LAO FAO - Perm Crop Data'!M8*$C11</f>
        <v>0</v>
      </c>
      <c r="P11" s="25">
        <f>'LAO FAO - Perm Crop Data'!N8*$C11</f>
        <v>0</v>
      </c>
      <c r="Q11" s="25">
        <f>'LAO FAO - Perm Crop Data'!O8*$C11</f>
        <v>0</v>
      </c>
      <c r="R11" s="25">
        <f>'LAO FAO - Perm Crop Data'!P8*$C11</f>
        <v>0</v>
      </c>
      <c r="S11" s="25">
        <f>'LAO FAO - Perm Crop Data'!Q8*$C11</f>
        <v>0</v>
      </c>
      <c r="T11" s="25">
        <f>'LAO FAO - Perm Crop Data'!R8*$C11</f>
        <v>0</v>
      </c>
      <c r="U11" s="25">
        <f>'LAO FAO - Perm Crop Data'!S8*$C11</f>
        <v>0</v>
      </c>
      <c r="V11" s="25">
        <f>'LAO FAO - Perm Crop Data'!T8*$C11</f>
        <v>0</v>
      </c>
      <c r="W11" s="25">
        <f>'LAO FAO - Perm Crop Data'!U8*$C11</f>
        <v>0</v>
      </c>
      <c r="X11" s="25">
        <f>'LAO FAO - Perm Crop Data'!V8*$C11</f>
        <v>0</v>
      </c>
      <c r="Y11" s="25">
        <f>'LAO FAO - Perm Crop Data'!W8*$C11</f>
        <v>0</v>
      </c>
      <c r="Z11" s="25">
        <f>'LAO FAO - Perm Crop Data'!X8*$C11</f>
        <v>0</v>
      </c>
      <c r="AA11" s="25">
        <f>'LAO FAO - Perm Crop Data'!Y8*$C11</f>
        <v>0</v>
      </c>
      <c r="AB11" s="25">
        <f>'LAO FAO - Perm Crop Data'!Z8*$C11</f>
        <v>0</v>
      </c>
      <c r="AC11" s="25">
        <f>'LAO FAO - Perm Crop Data'!AA8*$C11</f>
        <v>0</v>
      </c>
      <c r="AD11" s="25">
        <f>'LAO FAO - Perm Crop Data'!AB8*$C11</f>
        <v>0</v>
      </c>
      <c r="AE11" s="25">
        <f>'LAO FAO - Perm Crop Data'!AC8*$C11</f>
        <v>0</v>
      </c>
      <c r="AF11" s="25">
        <f>'LAO FAO - Perm Crop Data'!AD8*$C11</f>
        <v>0</v>
      </c>
      <c r="AG11" s="25">
        <f>'LAO FAO - Perm Crop Data'!AE8*$C11</f>
        <v>0</v>
      </c>
      <c r="AH11" s="25">
        <f>'LAO FAO - Perm Crop Data'!AF8*$C11</f>
        <v>0</v>
      </c>
      <c r="AI11" s="25">
        <f>'LAO FAO - Perm Crop Data'!AG8*$C11</f>
        <v>0</v>
      </c>
      <c r="AJ11" s="25">
        <f>'LAO FAO - Perm Crop Data'!AH8*$C11</f>
        <v>0</v>
      </c>
      <c r="AK11" s="25">
        <f>'LAO FAO - Perm Crop Data'!AI8*$C11</f>
        <v>0</v>
      </c>
      <c r="AL11" s="25">
        <f>'LAO FAO - Perm Crop Data'!AJ8*$C11</f>
        <v>0</v>
      </c>
      <c r="AM11" s="25">
        <f>'LAO FAO - Perm Crop Data'!AK8*$C11</f>
        <v>0</v>
      </c>
      <c r="AN11" s="25">
        <f>'LAO FAO - Perm Crop Data'!AL8*$C11</f>
        <v>0</v>
      </c>
      <c r="AO11" s="25">
        <f>'LAO FAO - Perm Crop Data'!AM8*$C11</f>
        <v>0</v>
      </c>
      <c r="AP11" s="25">
        <f>'LAO FAO - Perm Crop Data'!AN8*$C11</f>
        <v>0</v>
      </c>
      <c r="AQ11" s="25">
        <f>'LAO FAO - Perm Crop Data'!AO8*$C11</f>
        <v>0</v>
      </c>
      <c r="AR11" s="25">
        <f>'LAO FAO - Perm Crop Data'!AP8*$C11</f>
        <v>0</v>
      </c>
      <c r="AS11" s="25">
        <f>'LAO FAO - Perm Crop Data'!AQ8*$C11</f>
        <v>0</v>
      </c>
      <c r="AT11" s="25">
        <f>'LAO FAO - Perm Crop Data'!AR8*$C11</f>
        <v>0</v>
      </c>
      <c r="AU11" s="25">
        <f>'LAO FAO - Perm Crop Data'!AS8*$C11</f>
        <v>0</v>
      </c>
      <c r="AV11" s="25">
        <f>'LAO FAO - Perm Crop Data'!AT8*$C11</f>
        <v>0</v>
      </c>
      <c r="AW11" s="25">
        <f>'LAO FAO - Perm Crop Data'!AU8*$C11</f>
        <v>0</v>
      </c>
      <c r="AX11" s="25">
        <f>'LAO FAO - Perm Crop Data'!AV8*$C11</f>
        <v>0</v>
      </c>
      <c r="AY11" s="25">
        <f>'LAO FAO - Perm Crop Data'!AW8*$C11</f>
        <v>0</v>
      </c>
      <c r="AZ11" s="25">
        <f>'LAO FAO - Perm Crop Data'!AX8*$C11</f>
        <v>0</v>
      </c>
      <c r="BA11" s="25">
        <f>'LAO FAO - Perm Crop Data'!AY8*$C11</f>
        <v>0</v>
      </c>
      <c r="BB11" s="25">
        <f>'LAO FAO - Perm Crop Data'!AZ8*$C11</f>
        <v>0</v>
      </c>
      <c r="BC11" s="25">
        <f>'LAO FAO - Perm Crop Data'!BA8*$C11</f>
        <v>0</v>
      </c>
      <c r="BD11" s="25">
        <f>'LAO FAO - Perm Crop Data'!BB8*$C11</f>
        <v>0</v>
      </c>
      <c r="BE11" s="25">
        <f>'LAO FAO - Perm Crop Data'!BC8*$C11</f>
        <v>0</v>
      </c>
      <c r="BF11" s="25">
        <f>'LAO FAO - Perm Crop Data'!BD8*$C11</f>
        <v>0</v>
      </c>
      <c r="BG11" s="25">
        <f>'LAO FAO - Perm Crop Data'!BE8*$C11</f>
        <v>0</v>
      </c>
      <c r="BH11" s="25">
        <f>'LAO FAO - Perm Crop Data'!BF8*$C11</f>
        <v>0</v>
      </c>
      <c r="BI11" s="25">
        <f>'LAO FAO - Perm Crop Data'!BG8*$C11</f>
        <v>0</v>
      </c>
      <c r="BJ11" s="25">
        <f>'LAO FAO - Perm Crop Data'!BH8*$C11</f>
        <v>3449.691000000003</v>
      </c>
      <c r="BK11" s="25">
        <f>'LAO FAO - Perm Crop Data'!BI8*$C11</f>
        <v>3010.1050000000027</v>
      </c>
      <c r="BL11" s="25">
        <f>'LAO FAO - Perm Crop Data'!BJ8*$C11</f>
        <v>3256.4350000000027</v>
      </c>
      <c r="BM11" s="25">
        <f>'LAO FAO - Perm Crop Data'!BK8*$C11</f>
        <v>3288.0890000000031</v>
      </c>
    </row>
    <row r="12" spans="1:65" x14ac:dyDescent="0.35">
      <c r="A12" s="52" t="s">
        <v>415</v>
      </c>
      <c r="B12" s="109">
        <v>0.86</v>
      </c>
      <c r="C12" s="67">
        <f t="shared" si="0"/>
        <v>0.14000000000000001</v>
      </c>
      <c r="E12" s="52" t="s">
        <v>253</v>
      </c>
      <c r="G12" s="25">
        <f>'LAO FAO - Perm Crop Data'!E9*$C12</f>
        <v>2828.0000000000005</v>
      </c>
      <c r="H12" s="25">
        <f>'LAO FAO - Perm Crop Data'!F9*$C12</f>
        <v>2884.0000000000005</v>
      </c>
      <c r="I12" s="25">
        <f>'LAO FAO - Perm Crop Data'!G9*$C12</f>
        <v>2940.0000000000005</v>
      </c>
      <c r="J12" s="25">
        <f>'LAO FAO - Perm Crop Data'!H9*$C12</f>
        <v>3080.0000000000005</v>
      </c>
      <c r="K12" s="25">
        <f>'LAO FAO - Perm Crop Data'!I9*$C12</f>
        <v>2940.0000000000005</v>
      </c>
      <c r="L12" s="25">
        <f>'LAO FAO - Perm Crop Data'!J9*$C12</f>
        <v>3290.0000000000005</v>
      </c>
      <c r="M12" s="25">
        <f>'LAO FAO - Perm Crop Data'!K9*$C12</f>
        <v>3220.0000000000005</v>
      </c>
      <c r="N12" s="25">
        <f>'LAO FAO - Perm Crop Data'!L9*$C12</f>
        <v>3360.0000000000005</v>
      </c>
      <c r="O12" s="25">
        <f>'LAO FAO - Perm Crop Data'!M9*$C12</f>
        <v>3640.0000000000005</v>
      </c>
      <c r="P12" s="25">
        <f>'LAO FAO - Perm Crop Data'!N9*$C12</f>
        <v>3780.0000000000005</v>
      </c>
      <c r="Q12" s="25">
        <f>'LAO FAO - Perm Crop Data'!O9*$C12</f>
        <v>3500.0000000000005</v>
      </c>
      <c r="R12" s="25">
        <f>'LAO FAO - Perm Crop Data'!P9*$C12</f>
        <v>3640.0000000000005</v>
      </c>
      <c r="S12" s="25">
        <f>'LAO FAO - Perm Crop Data'!Q9*$C12</f>
        <v>3640.0000000000005</v>
      </c>
      <c r="T12" s="25">
        <f>'LAO FAO - Perm Crop Data'!R9*$C12</f>
        <v>3710.0000000000005</v>
      </c>
      <c r="U12" s="25">
        <f>'LAO FAO - Perm Crop Data'!S9*$C12</f>
        <v>3360.0000000000005</v>
      </c>
      <c r="V12" s="25">
        <f>'LAO FAO - Perm Crop Data'!T9*$C12</f>
        <v>3640.0000000000005</v>
      </c>
      <c r="W12" s="25">
        <f>'LAO FAO - Perm Crop Data'!U9*$C12</f>
        <v>3920.0000000000005</v>
      </c>
      <c r="X12" s="25">
        <f>'LAO FAO - Perm Crop Data'!V9*$C12</f>
        <v>3640.0000000000005</v>
      </c>
      <c r="Y12" s="25">
        <f>'LAO FAO - Perm Crop Data'!W9*$C12</f>
        <v>4200</v>
      </c>
      <c r="Z12" s="25">
        <f>'LAO FAO - Perm Crop Data'!X9*$C12</f>
        <v>4480</v>
      </c>
      <c r="AA12" s="25">
        <f>'LAO FAO - Perm Crop Data'!Y9*$C12</f>
        <v>4480</v>
      </c>
      <c r="AB12" s="25">
        <f>'LAO FAO - Perm Crop Data'!Z9*$C12</f>
        <v>4760</v>
      </c>
      <c r="AC12" s="25">
        <f>'LAO FAO - Perm Crop Data'!AA9*$C12</f>
        <v>4480</v>
      </c>
      <c r="AD12" s="25">
        <f>'LAO FAO - Perm Crop Data'!AB9*$C12</f>
        <v>4620</v>
      </c>
      <c r="AE12" s="25">
        <f>'LAO FAO - Perm Crop Data'!AC9*$C12</f>
        <v>4760</v>
      </c>
      <c r="AF12" s="25">
        <f>'LAO FAO - Perm Crop Data'!AD9*$C12</f>
        <v>5040.0000000000009</v>
      </c>
      <c r="AG12" s="25">
        <f>'LAO FAO - Perm Crop Data'!AE9*$C12</f>
        <v>4480</v>
      </c>
      <c r="AH12" s="25">
        <f>'LAO FAO - Perm Crop Data'!AF9*$C12</f>
        <v>3920.0000000000005</v>
      </c>
      <c r="AI12" s="25">
        <f>'LAO FAO - Perm Crop Data'!AG9*$C12</f>
        <v>4200</v>
      </c>
      <c r="AJ12" s="25">
        <f>'LAO FAO - Perm Crop Data'!AH9*$C12</f>
        <v>4480</v>
      </c>
      <c r="AK12" s="25">
        <f>'LAO FAO - Perm Crop Data'!AI9*$C12</f>
        <v>4436.7400000000007</v>
      </c>
      <c r="AL12" s="25">
        <f>'LAO FAO - Perm Crop Data'!AJ9*$C12</f>
        <v>4620</v>
      </c>
      <c r="AM12" s="25">
        <f>'LAO FAO - Perm Crop Data'!AK9*$C12</f>
        <v>4760</v>
      </c>
      <c r="AN12" s="25">
        <f>'LAO FAO - Perm Crop Data'!AL9*$C12</f>
        <v>4200</v>
      </c>
      <c r="AO12" s="25">
        <f>'LAO FAO - Perm Crop Data'!AM9*$C12</f>
        <v>4340</v>
      </c>
      <c r="AP12" s="25">
        <f>'LAO FAO - Perm Crop Data'!AN9*$C12</f>
        <v>4480</v>
      </c>
      <c r="AQ12" s="25">
        <f>'LAO FAO - Perm Crop Data'!AO9*$C12</f>
        <v>4620</v>
      </c>
      <c r="AR12" s="25">
        <f>'LAO FAO - Perm Crop Data'!AP9*$C12</f>
        <v>4760</v>
      </c>
      <c r="AS12" s="25">
        <f>'LAO FAO - Perm Crop Data'!AQ9*$C12</f>
        <v>4760</v>
      </c>
      <c r="AT12" s="25">
        <f>'LAO FAO - Perm Crop Data'!AR9*$C12</f>
        <v>4900.0000000000009</v>
      </c>
      <c r="AU12" s="25">
        <f>'LAO FAO - Perm Crop Data'!AS9*$C12</f>
        <v>5180.0000000000009</v>
      </c>
      <c r="AV12" s="25">
        <f>'LAO FAO - Perm Crop Data'!AT9*$C12</f>
        <v>5600.0000000000009</v>
      </c>
      <c r="AW12" s="25">
        <f>'LAO FAO - Perm Crop Data'!AU9*$C12</f>
        <v>5600.0000000000009</v>
      </c>
      <c r="AX12" s="25">
        <f>'LAO FAO - Perm Crop Data'!AV9*$C12</f>
        <v>5810.0000000000009</v>
      </c>
      <c r="AY12" s="25">
        <f>'LAO FAO - Perm Crop Data'!AW9*$C12</f>
        <v>5740.0000000000009</v>
      </c>
      <c r="AZ12" s="25">
        <f>'LAO FAO - Perm Crop Data'!AX9*$C12</f>
        <v>5880.0000000000009</v>
      </c>
      <c r="BA12" s="25">
        <f>'LAO FAO - Perm Crop Data'!AY9*$C12</f>
        <v>5950.0000000000009</v>
      </c>
      <c r="BB12" s="25">
        <f>'LAO FAO - Perm Crop Data'!AZ9*$C12</f>
        <v>4656.4000000000005</v>
      </c>
      <c r="BC12" s="25">
        <f>'LAO FAO - Perm Crop Data'!BA9*$C12</f>
        <v>6409.2000000000007</v>
      </c>
      <c r="BD12" s="25">
        <f>'LAO FAO - Perm Crop Data'!BB9*$C12</f>
        <v>5923.4000000000005</v>
      </c>
      <c r="BE12" s="25">
        <f>'LAO FAO - Perm Crop Data'!BC9*$C12</f>
        <v>8417.5</v>
      </c>
      <c r="BF12" s="25">
        <f>'LAO FAO - Perm Crop Data'!BD9*$C12</f>
        <v>6946.1</v>
      </c>
      <c r="BG12" s="25">
        <f>'LAO FAO - Perm Crop Data'!BE9*$C12</f>
        <v>5089.7000000000007</v>
      </c>
      <c r="BH12" s="25">
        <f>'LAO FAO - Perm Crop Data'!BF9*$C12</f>
        <v>8637.3000000000011</v>
      </c>
      <c r="BI12" s="25">
        <f>'LAO FAO - Perm Crop Data'!BG9*$C12</f>
        <v>7993.3000000000011</v>
      </c>
      <c r="BJ12" s="25">
        <f>'LAO FAO - Perm Crop Data'!BH9*$C12</f>
        <v>8176.0000000000009</v>
      </c>
      <c r="BK12" s="25">
        <f>'LAO FAO - Perm Crop Data'!BI9*$C12</f>
        <v>4545.8</v>
      </c>
      <c r="BL12" s="25">
        <f>'LAO FAO - Perm Crop Data'!BJ9*$C12</f>
        <v>4792.2000000000007</v>
      </c>
      <c r="BM12" s="25">
        <f>'LAO FAO - Perm Crop Data'!BK9*$C12</f>
        <v>6085.2400000000007</v>
      </c>
    </row>
    <row r="13" spans="1:65" x14ac:dyDescent="0.35">
      <c r="A13" s="52" t="s">
        <v>415</v>
      </c>
      <c r="B13" s="109">
        <v>0.9</v>
      </c>
      <c r="C13" s="67">
        <f t="shared" si="0"/>
        <v>9.9999999999999978E-2</v>
      </c>
      <c r="E13" s="52" t="s">
        <v>264</v>
      </c>
      <c r="G13" s="25">
        <f>'LAO FAO - Perm Crop Data'!E10*$C13</f>
        <v>0</v>
      </c>
      <c r="H13" s="25">
        <f>'LAO FAO - Perm Crop Data'!F10*$C13</f>
        <v>0</v>
      </c>
      <c r="I13" s="25">
        <f>'LAO FAO - Perm Crop Data'!G10*$C13</f>
        <v>0</v>
      </c>
      <c r="J13" s="25">
        <f>'LAO FAO - Perm Crop Data'!H10*$C13</f>
        <v>0</v>
      </c>
      <c r="K13" s="25">
        <f>'LAO FAO - Perm Crop Data'!I10*$C13</f>
        <v>0</v>
      </c>
      <c r="L13" s="25">
        <f>'LAO FAO - Perm Crop Data'!J10*$C13</f>
        <v>0</v>
      </c>
      <c r="M13" s="25">
        <f>'LAO FAO - Perm Crop Data'!K10*$C13</f>
        <v>0</v>
      </c>
      <c r="N13" s="25">
        <f>'LAO FAO - Perm Crop Data'!L10*$C13</f>
        <v>0</v>
      </c>
      <c r="O13" s="25">
        <f>'LAO FAO - Perm Crop Data'!M10*$C13</f>
        <v>0</v>
      </c>
      <c r="P13" s="25">
        <f>'LAO FAO - Perm Crop Data'!N10*$C13</f>
        <v>0</v>
      </c>
      <c r="Q13" s="25">
        <f>'LAO FAO - Perm Crop Data'!O10*$C13</f>
        <v>0</v>
      </c>
      <c r="R13" s="25">
        <f>'LAO FAO - Perm Crop Data'!P10*$C13</f>
        <v>0</v>
      </c>
      <c r="S13" s="25">
        <f>'LAO FAO - Perm Crop Data'!Q10*$C13</f>
        <v>0</v>
      </c>
      <c r="T13" s="25">
        <f>'LAO FAO - Perm Crop Data'!R10*$C13</f>
        <v>0</v>
      </c>
      <c r="U13" s="25">
        <f>'LAO FAO - Perm Crop Data'!S10*$C13</f>
        <v>0</v>
      </c>
      <c r="V13" s="25">
        <f>'LAO FAO - Perm Crop Data'!T10*$C13</f>
        <v>0</v>
      </c>
      <c r="W13" s="25">
        <f>'LAO FAO - Perm Crop Data'!U10*$C13</f>
        <v>0</v>
      </c>
      <c r="X13" s="25">
        <f>'LAO FAO - Perm Crop Data'!V10*$C13</f>
        <v>0</v>
      </c>
      <c r="Y13" s="25">
        <f>'LAO FAO - Perm Crop Data'!W10*$C13</f>
        <v>0</v>
      </c>
      <c r="Z13" s="25">
        <f>'LAO FAO - Perm Crop Data'!X10*$C13</f>
        <v>0</v>
      </c>
      <c r="AA13" s="25">
        <f>'LAO FAO - Perm Crop Data'!Y10*$C13</f>
        <v>0</v>
      </c>
      <c r="AB13" s="25">
        <f>'LAO FAO - Perm Crop Data'!Z10*$C13</f>
        <v>0</v>
      </c>
      <c r="AC13" s="25">
        <f>'LAO FAO - Perm Crop Data'!AA10*$C13</f>
        <v>0</v>
      </c>
      <c r="AD13" s="25">
        <f>'LAO FAO - Perm Crop Data'!AB10*$C13</f>
        <v>0</v>
      </c>
      <c r="AE13" s="25">
        <f>'LAO FAO - Perm Crop Data'!AC10*$C13</f>
        <v>0</v>
      </c>
      <c r="AF13" s="25">
        <f>'LAO FAO - Perm Crop Data'!AD10*$C13</f>
        <v>0</v>
      </c>
      <c r="AG13" s="25">
        <f>'LAO FAO - Perm Crop Data'!AE10*$C13</f>
        <v>0</v>
      </c>
      <c r="AH13" s="25">
        <f>'LAO FAO - Perm Crop Data'!AF10*$C13</f>
        <v>0</v>
      </c>
      <c r="AI13" s="25">
        <f>'LAO FAO - Perm Crop Data'!AG10*$C13</f>
        <v>0</v>
      </c>
      <c r="AJ13" s="25">
        <f>'LAO FAO - Perm Crop Data'!AH10*$C13</f>
        <v>349.99999999999994</v>
      </c>
      <c r="AK13" s="25">
        <f>'LAO FAO - Perm Crop Data'!AI10*$C13</f>
        <v>351.99999999999994</v>
      </c>
      <c r="AL13" s="25">
        <f>'LAO FAO - Perm Crop Data'!AJ10*$C13</f>
        <v>418.69999999999993</v>
      </c>
      <c r="AM13" s="25">
        <f>'LAO FAO - Perm Crop Data'!AK10*$C13</f>
        <v>476.59999999999991</v>
      </c>
      <c r="AN13" s="25">
        <f>'LAO FAO - Perm Crop Data'!AL10*$C13</f>
        <v>379.99999999999994</v>
      </c>
      <c r="AO13" s="25">
        <f>'LAO FAO - Perm Crop Data'!AM10*$C13</f>
        <v>698.29999999999984</v>
      </c>
      <c r="AP13" s="25">
        <f>'LAO FAO - Perm Crop Data'!AN10*$C13</f>
        <v>907.5999999999998</v>
      </c>
      <c r="AQ13" s="25">
        <f>'LAO FAO - Perm Crop Data'!AO10*$C13</f>
        <v>389.99999999999989</v>
      </c>
      <c r="AR13" s="25">
        <f>'LAO FAO - Perm Crop Data'!AP10*$C13</f>
        <v>1530.5999999999997</v>
      </c>
      <c r="AS13" s="25">
        <f>'LAO FAO - Perm Crop Data'!AQ10*$C13</f>
        <v>1824.8999999999996</v>
      </c>
      <c r="AT13" s="25">
        <f>'LAO FAO - Perm Crop Data'!AR10*$C13</f>
        <v>399.99999999999989</v>
      </c>
      <c r="AU13" s="25">
        <f>'LAO FAO - Perm Crop Data'!AS10*$C13</f>
        <v>430.99999999999989</v>
      </c>
      <c r="AV13" s="25">
        <f>'LAO FAO - Perm Crop Data'!AT10*$C13</f>
        <v>8294.4999999999982</v>
      </c>
      <c r="AW13" s="25">
        <f>'LAO FAO - Perm Crop Data'!AU10*$C13</f>
        <v>8434.9999999999982</v>
      </c>
      <c r="AX13" s="25">
        <f>'LAO FAO - Perm Crop Data'!AV10*$C13</f>
        <v>6039.9999999999991</v>
      </c>
      <c r="AY13" s="25">
        <f>'LAO FAO - Perm Crop Data'!AW10*$C13</f>
        <v>6499.9999999999982</v>
      </c>
      <c r="AZ13" s="25">
        <f>'LAO FAO - Perm Crop Data'!AX10*$C13</f>
        <v>6999.9999999999982</v>
      </c>
      <c r="BA13" s="25">
        <f>'LAO FAO - Perm Crop Data'!AY10*$C13</f>
        <v>9106.9999999999982</v>
      </c>
      <c r="BB13" s="25">
        <f>'LAO FAO - Perm Crop Data'!AZ10*$C13</f>
        <v>9999.9999999999982</v>
      </c>
      <c r="BC13" s="25">
        <f>'LAO FAO - Perm Crop Data'!BA10*$C13</f>
        <v>11477.999999999998</v>
      </c>
      <c r="BD13" s="25">
        <f>'LAO FAO - Perm Crop Data'!BB10*$C13</f>
        <v>10619.999999999998</v>
      </c>
      <c r="BE13" s="25">
        <f>'LAO FAO - Perm Crop Data'!BC10*$C13</f>
        <v>12298.499999999996</v>
      </c>
      <c r="BF13" s="25">
        <f>'LAO FAO - Perm Crop Data'!BD10*$C13</f>
        <v>10785.599999999997</v>
      </c>
      <c r="BG13" s="25">
        <f>'LAO FAO - Perm Crop Data'!BE10*$C13</f>
        <v>15419.999999999996</v>
      </c>
      <c r="BH13" s="25">
        <f>'LAO FAO - Perm Crop Data'!BF10*$C13</f>
        <v>15894.499999999996</v>
      </c>
      <c r="BI13" s="25">
        <f>'LAO FAO - Perm Crop Data'!BG10*$C13</f>
        <v>19616.499999999996</v>
      </c>
      <c r="BJ13" s="25">
        <f>'LAO FAO - Perm Crop Data'!BH10*$C13</f>
        <v>19451.499999999996</v>
      </c>
      <c r="BK13" s="25">
        <f>'LAO FAO - Perm Crop Data'!BI10*$C13</f>
        <v>12884.999999999996</v>
      </c>
      <c r="BL13" s="25">
        <f>'LAO FAO - Perm Crop Data'!BJ10*$C13</f>
        <v>19815.999999999996</v>
      </c>
      <c r="BM13" s="25">
        <f>'LAO FAO - Perm Crop Data'!BK10*$C13</f>
        <v>19676.499999999996</v>
      </c>
    </row>
    <row r="14" spans="1:65" x14ac:dyDescent="0.35">
      <c r="B14" s="52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</row>
    <row r="15" spans="1:65" x14ac:dyDescent="0.35">
      <c r="A15" s="52" t="s">
        <v>415</v>
      </c>
      <c r="B15" s="109">
        <v>0.9</v>
      </c>
      <c r="C15" s="67">
        <f t="shared" si="0"/>
        <v>9.9999999999999978E-2</v>
      </c>
      <c r="E15" s="52" t="s">
        <v>255</v>
      </c>
      <c r="G15" s="25">
        <f>'LAO FAO - Perm Crop Data'!E12*$C15</f>
        <v>139.99999999999997</v>
      </c>
      <c r="H15" s="25">
        <f>'LAO FAO - Perm Crop Data'!F12*$C15</f>
        <v>139.99999999999997</v>
      </c>
      <c r="I15" s="25">
        <f>'LAO FAO - Perm Crop Data'!G12*$C15</f>
        <v>119.99999999999997</v>
      </c>
      <c r="J15" s="25">
        <f>'LAO FAO - Perm Crop Data'!H12*$C15</f>
        <v>149.99999999999997</v>
      </c>
      <c r="K15" s="25">
        <f>'LAO FAO - Perm Crop Data'!I12*$C15</f>
        <v>149.99999999999997</v>
      </c>
      <c r="L15" s="25">
        <f>'LAO FAO - Perm Crop Data'!J12*$C15</f>
        <v>154.99999999999997</v>
      </c>
      <c r="M15" s="25">
        <f>'LAO FAO - Perm Crop Data'!K12*$C15</f>
        <v>169.99999999999997</v>
      </c>
      <c r="N15" s="25">
        <f>'LAO FAO - Perm Crop Data'!L12*$C15</f>
        <v>159.99999999999997</v>
      </c>
      <c r="O15" s="25">
        <f>'LAO FAO - Perm Crop Data'!M12*$C15</f>
        <v>164.99999999999997</v>
      </c>
      <c r="P15" s="25">
        <f>'LAO FAO - Perm Crop Data'!N12*$C15</f>
        <v>169.99999999999997</v>
      </c>
      <c r="Q15" s="25">
        <f>'LAO FAO - Perm Crop Data'!O12*$C15</f>
        <v>174.99999999999997</v>
      </c>
      <c r="R15" s="25">
        <f>'LAO FAO - Perm Crop Data'!P12*$C15</f>
        <v>179.99999999999997</v>
      </c>
      <c r="S15" s="25">
        <f>'LAO FAO - Perm Crop Data'!Q12*$C15</f>
        <v>179.99999999999997</v>
      </c>
      <c r="T15" s="25">
        <f>'LAO FAO - Perm Crop Data'!R12*$C15</f>
        <v>179.99999999999997</v>
      </c>
      <c r="U15" s="25">
        <f>'LAO FAO - Perm Crop Data'!S12*$C15</f>
        <v>159.99999999999997</v>
      </c>
      <c r="V15" s="25">
        <f>'LAO FAO - Perm Crop Data'!T12*$C15</f>
        <v>159.99999999999997</v>
      </c>
      <c r="W15" s="25">
        <f>'LAO FAO - Perm Crop Data'!U12*$C15</f>
        <v>119.99999999999997</v>
      </c>
      <c r="X15" s="25">
        <f>'LAO FAO - Perm Crop Data'!V12*$C15</f>
        <v>99.999999999999972</v>
      </c>
      <c r="Y15" s="25">
        <f>'LAO FAO - Perm Crop Data'!W12*$C15</f>
        <v>149.99999999999997</v>
      </c>
      <c r="Z15" s="25">
        <f>'LAO FAO - Perm Crop Data'!X12*$C15</f>
        <v>199.99999999999994</v>
      </c>
      <c r="AA15" s="25">
        <f>'LAO FAO - Perm Crop Data'!Y12*$C15</f>
        <v>219.99999999999994</v>
      </c>
      <c r="AB15" s="25">
        <f>'LAO FAO - Perm Crop Data'!Z12*$C15</f>
        <v>249.99999999999994</v>
      </c>
      <c r="AC15" s="25">
        <f>'LAO FAO - Perm Crop Data'!AA12*$C15</f>
        <v>299.99999999999994</v>
      </c>
      <c r="AD15" s="25">
        <f>'LAO FAO - Perm Crop Data'!AB12*$C15</f>
        <v>349.99999999999994</v>
      </c>
      <c r="AE15" s="25">
        <f>'LAO FAO - Perm Crop Data'!AC12*$C15</f>
        <v>399.99999999999989</v>
      </c>
      <c r="AF15" s="25">
        <f>'LAO FAO - Perm Crop Data'!AD12*$C15</f>
        <v>449.99999999999989</v>
      </c>
      <c r="AG15" s="25">
        <f>'LAO FAO - Perm Crop Data'!AE12*$C15</f>
        <v>349.99999999999994</v>
      </c>
      <c r="AH15" s="25">
        <f>'LAO FAO - Perm Crop Data'!AF12*$C15</f>
        <v>299.99999999999994</v>
      </c>
      <c r="AI15" s="25">
        <f>'LAO FAO - Perm Crop Data'!AG12*$C15</f>
        <v>349.99999999999994</v>
      </c>
      <c r="AJ15" s="25">
        <f>'LAO FAO - Perm Crop Data'!AH12*$C15</f>
        <v>399.99999999999989</v>
      </c>
      <c r="AK15" s="25">
        <f>'LAO FAO - Perm Crop Data'!AI12*$C15</f>
        <v>452.69999999999987</v>
      </c>
      <c r="AL15" s="25">
        <f>'LAO FAO - Perm Crop Data'!AJ12*$C15</f>
        <v>449.99999999999989</v>
      </c>
      <c r="AM15" s="25">
        <f>'LAO FAO - Perm Crop Data'!AK12*$C15</f>
        <v>499.99999999999989</v>
      </c>
      <c r="AN15" s="25">
        <f>'LAO FAO - Perm Crop Data'!AL12*$C15</f>
        <v>549.99999999999989</v>
      </c>
      <c r="AO15" s="25">
        <f>'LAO FAO - Perm Crop Data'!AM12*$C15</f>
        <v>399.99999999999989</v>
      </c>
      <c r="AP15" s="25">
        <f>'LAO FAO - Perm Crop Data'!AN12*$C15</f>
        <v>499.99999999999989</v>
      </c>
      <c r="AQ15" s="25">
        <f>'LAO FAO - Perm Crop Data'!AO12*$C15</f>
        <v>599.99999999999989</v>
      </c>
      <c r="AR15" s="25">
        <f>'LAO FAO - Perm Crop Data'!AP12*$C15</f>
        <v>699.99999999999989</v>
      </c>
      <c r="AS15" s="25">
        <f>'LAO FAO - Perm Crop Data'!AQ12*$C15</f>
        <v>612.59999999999991</v>
      </c>
      <c r="AT15" s="25">
        <f>'LAO FAO - Perm Crop Data'!AR12*$C15</f>
        <v>612.99999999999989</v>
      </c>
      <c r="AU15" s="25">
        <f>'LAO FAO - Perm Crop Data'!AS12*$C15</f>
        <v>613.29999999999984</v>
      </c>
      <c r="AV15" s="25">
        <f>'LAO FAO - Perm Crop Data'!AT12*$C15</f>
        <v>613.39999999999986</v>
      </c>
      <c r="AW15" s="25">
        <f>'LAO FAO - Perm Crop Data'!AU12*$C15</f>
        <v>613.39999999999986</v>
      </c>
      <c r="AX15" s="25">
        <f>'LAO FAO - Perm Crop Data'!AV12*$C15</f>
        <v>613.19999999999982</v>
      </c>
      <c r="AY15" s="25">
        <f>'LAO FAO - Perm Crop Data'!AW12*$C15</f>
        <v>612.79999999999984</v>
      </c>
      <c r="AZ15" s="25">
        <f>'LAO FAO - Perm Crop Data'!AX12*$C15</f>
        <v>612.49999999999989</v>
      </c>
      <c r="BA15" s="25">
        <f>'LAO FAO - Perm Crop Data'!AY12*$C15</f>
        <v>611.99999999999989</v>
      </c>
      <c r="BB15" s="25">
        <f>'LAO FAO - Perm Crop Data'!AZ12*$C15</f>
        <v>611.39999999999986</v>
      </c>
      <c r="BC15" s="25">
        <f>'LAO FAO - Perm Crop Data'!BA12*$C15</f>
        <v>610.69999999999982</v>
      </c>
      <c r="BD15" s="25">
        <f>'LAO FAO - Perm Crop Data'!BB12*$C15</f>
        <v>609.89999999999986</v>
      </c>
      <c r="BE15" s="25">
        <f>'LAO FAO - Perm Crop Data'!BC12*$C15</f>
        <v>608.99999999999989</v>
      </c>
      <c r="BF15" s="25">
        <f>'LAO FAO - Perm Crop Data'!BD12*$C15</f>
        <v>599.99999999999989</v>
      </c>
      <c r="BG15" s="25">
        <f>'LAO FAO - Perm Crop Data'!BE12*$C15</f>
        <v>623.49999999999989</v>
      </c>
      <c r="BH15" s="25">
        <f>'LAO FAO - Perm Crop Data'!BF12*$C15</f>
        <v>633.69999999999982</v>
      </c>
      <c r="BI15" s="25">
        <f>'LAO FAO - Perm Crop Data'!BG12*$C15</f>
        <v>631.69999999999982</v>
      </c>
      <c r="BJ15" s="25">
        <f>'LAO FAO - Perm Crop Data'!BH12*$C15</f>
        <v>627.79999999999984</v>
      </c>
      <c r="BK15" s="25">
        <f>'LAO FAO - Perm Crop Data'!BI12*$C15</f>
        <v>629.59999999999991</v>
      </c>
      <c r="BL15" s="25">
        <f>'LAO FAO - Perm Crop Data'!BJ12*$C15</f>
        <v>631.39999999999986</v>
      </c>
      <c r="BM15" s="25">
        <f>'LAO FAO - Perm Crop Data'!BK12*$C15</f>
        <v>633.19999999999982</v>
      </c>
    </row>
    <row r="16" spans="1:65" x14ac:dyDescent="0.35">
      <c r="A16" s="52" t="s">
        <v>415</v>
      </c>
      <c r="B16" s="109">
        <v>0.88300000000000001</v>
      </c>
      <c r="C16" s="67">
        <f t="shared" si="0"/>
        <v>0.11699999999999999</v>
      </c>
      <c r="E16" s="52" t="s">
        <v>257</v>
      </c>
      <c r="G16" s="25">
        <f>'LAO FAO - Perm Crop Data'!E13*$C16</f>
        <v>175.5</v>
      </c>
      <c r="H16" s="25">
        <f>'LAO FAO - Perm Crop Data'!F13*$C16</f>
        <v>175.5</v>
      </c>
      <c r="I16" s="25">
        <f>'LAO FAO - Perm Crop Data'!G13*$C16</f>
        <v>187.2</v>
      </c>
      <c r="J16" s="25">
        <f>'LAO FAO - Perm Crop Data'!H13*$C16</f>
        <v>193.04999999999998</v>
      </c>
      <c r="K16" s="25">
        <f>'LAO FAO - Perm Crop Data'!I13*$C16</f>
        <v>193.04999999999998</v>
      </c>
      <c r="L16" s="25">
        <f>'LAO FAO - Perm Crop Data'!J13*$C16</f>
        <v>187.2</v>
      </c>
      <c r="M16" s="25">
        <f>'LAO FAO - Perm Crop Data'!K13*$C16</f>
        <v>198.89999999999998</v>
      </c>
      <c r="N16" s="25">
        <f>'LAO FAO - Perm Crop Data'!L13*$C16</f>
        <v>198.89999999999998</v>
      </c>
      <c r="O16" s="25">
        <f>'LAO FAO - Perm Crop Data'!M13*$C16</f>
        <v>210.6</v>
      </c>
      <c r="P16" s="25">
        <f>'LAO FAO - Perm Crop Data'!N13*$C16</f>
        <v>216.45</v>
      </c>
      <c r="Q16" s="25">
        <f>'LAO FAO - Perm Crop Data'!O13*$C16</f>
        <v>222.29999999999998</v>
      </c>
      <c r="R16" s="25">
        <f>'LAO FAO - Perm Crop Data'!P13*$C16</f>
        <v>234</v>
      </c>
      <c r="S16" s="25">
        <f>'LAO FAO - Perm Crop Data'!Q13*$C16</f>
        <v>234</v>
      </c>
      <c r="T16" s="25">
        <f>'LAO FAO - Perm Crop Data'!R13*$C16</f>
        <v>234</v>
      </c>
      <c r="U16" s="25">
        <f>'LAO FAO - Perm Crop Data'!S13*$C16</f>
        <v>187.2</v>
      </c>
      <c r="V16" s="25">
        <f>'LAO FAO - Perm Crop Data'!T13*$C16</f>
        <v>210.6</v>
      </c>
      <c r="W16" s="25">
        <f>'LAO FAO - Perm Crop Data'!U13*$C16</f>
        <v>175.5</v>
      </c>
      <c r="X16" s="25">
        <f>'LAO FAO - Perm Crop Data'!V13*$C16</f>
        <v>152.1</v>
      </c>
      <c r="Y16" s="25">
        <f>'LAO FAO - Perm Crop Data'!W13*$C16</f>
        <v>210.6</v>
      </c>
      <c r="Z16" s="25">
        <f>'LAO FAO - Perm Crop Data'!X13*$C16</f>
        <v>304.2</v>
      </c>
      <c r="AA16" s="25">
        <f>'LAO FAO - Perm Crop Data'!Y13*$C16</f>
        <v>327.59999999999997</v>
      </c>
      <c r="AB16" s="25">
        <f>'LAO FAO - Perm Crop Data'!Z13*$C16</f>
        <v>351</v>
      </c>
      <c r="AC16" s="25">
        <f>'LAO FAO - Perm Crop Data'!AA13*$C16</f>
        <v>468</v>
      </c>
      <c r="AD16" s="25">
        <f>'LAO FAO - Perm Crop Data'!AB13*$C16</f>
        <v>468</v>
      </c>
      <c r="AE16" s="25">
        <f>'LAO FAO - Perm Crop Data'!AC13*$C16</f>
        <v>468</v>
      </c>
      <c r="AF16" s="25">
        <f>'LAO FAO - Perm Crop Data'!AD13*$C16</f>
        <v>526.5</v>
      </c>
      <c r="AG16" s="25">
        <f>'LAO FAO - Perm Crop Data'!AE13*$C16</f>
        <v>409.5</v>
      </c>
      <c r="AH16" s="25">
        <f>'LAO FAO - Perm Crop Data'!AF13*$C16</f>
        <v>351</v>
      </c>
      <c r="AI16" s="25">
        <f>'LAO FAO - Perm Crop Data'!AG13*$C16</f>
        <v>468</v>
      </c>
      <c r="AJ16" s="25">
        <f>'LAO FAO - Perm Crop Data'!AH13*$C16</f>
        <v>526.5</v>
      </c>
      <c r="AK16" s="25">
        <f>'LAO FAO - Perm Crop Data'!AI13*$C16</f>
        <v>585</v>
      </c>
      <c r="AL16" s="25">
        <f>'LAO FAO - Perm Crop Data'!AJ13*$C16</f>
        <v>702</v>
      </c>
      <c r="AM16" s="25">
        <f>'LAO FAO - Perm Crop Data'!AK13*$C16</f>
        <v>806.36399999999992</v>
      </c>
      <c r="AN16" s="25">
        <f>'LAO FAO - Perm Crop Data'!AL13*$C16</f>
        <v>819</v>
      </c>
      <c r="AO16" s="25">
        <f>'LAO FAO - Perm Crop Data'!AM13*$C16</f>
        <v>585</v>
      </c>
      <c r="AP16" s="25">
        <f>'LAO FAO - Perm Crop Data'!AN13*$C16</f>
        <v>702</v>
      </c>
      <c r="AQ16" s="25">
        <f>'LAO FAO - Perm Crop Data'!AO13*$C16</f>
        <v>877.5</v>
      </c>
      <c r="AR16" s="25">
        <f>'LAO FAO - Perm Crop Data'!AP13*$C16</f>
        <v>1053</v>
      </c>
      <c r="AS16" s="25">
        <f>'LAO FAO - Perm Crop Data'!AQ13*$C16</f>
        <v>1106.82</v>
      </c>
      <c r="AT16" s="25">
        <f>'LAO FAO - Perm Crop Data'!AR13*$C16</f>
        <v>1123.1999999999998</v>
      </c>
      <c r="AU16" s="25">
        <f>'LAO FAO - Perm Crop Data'!AS13*$C16</f>
        <v>1111.5</v>
      </c>
      <c r="AV16" s="25">
        <f>'LAO FAO - Perm Crop Data'!AT13*$C16</f>
        <v>1170</v>
      </c>
      <c r="AW16" s="25">
        <f>'LAO FAO - Perm Crop Data'!AU13*$C16</f>
        <v>1186.614</v>
      </c>
      <c r="AX16" s="25">
        <f>'LAO FAO - Perm Crop Data'!AV13*$C16</f>
        <v>1228.5</v>
      </c>
      <c r="AY16" s="25">
        <f>'LAO FAO - Perm Crop Data'!AW13*$C16</f>
        <v>1404</v>
      </c>
      <c r="AZ16" s="25">
        <f>'LAO FAO - Perm Crop Data'!AX13*$C16</f>
        <v>1521</v>
      </c>
      <c r="BA16" s="25">
        <f>'LAO FAO - Perm Crop Data'!AY13*$C16</f>
        <v>1579.5</v>
      </c>
      <c r="BB16" s="25">
        <f>'LAO FAO - Perm Crop Data'!AZ13*$C16</f>
        <v>1591.1999999999998</v>
      </c>
      <c r="BC16" s="25">
        <f>'LAO FAO - Perm Crop Data'!BA13*$C16</f>
        <v>1614.6</v>
      </c>
      <c r="BD16" s="25">
        <f>'LAO FAO - Perm Crop Data'!BB13*$C16</f>
        <v>1755</v>
      </c>
      <c r="BE16" s="25">
        <f>'LAO FAO - Perm Crop Data'!BC13*$C16</f>
        <v>1290.627</v>
      </c>
      <c r="BF16" s="25">
        <f>'LAO FAO - Perm Crop Data'!BD13*$C16</f>
        <v>721.30499999999995</v>
      </c>
      <c r="BG16" s="25">
        <f>'LAO FAO - Perm Crop Data'!BE13*$C16</f>
        <v>472.67999999999995</v>
      </c>
      <c r="BH16" s="25">
        <f>'LAO FAO - Perm Crop Data'!BF13*$C16</f>
        <v>528.83999999999992</v>
      </c>
      <c r="BI16" s="25">
        <f>'LAO FAO - Perm Crop Data'!BG13*$C16</f>
        <v>653.44499999999994</v>
      </c>
      <c r="BJ16" s="25">
        <f>'LAO FAO - Perm Crop Data'!BH13*$C16</f>
        <v>655.19999999999993</v>
      </c>
      <c r="BK16" s="25">
        <f>'LAO FAO - Perm Crop Data'!BI13*$C16</f>
        <v>689.71499999999992</v>
      </c>
      <c r="BL16" s="25">
        <f>'LAO FAO - Perm Crop Data'!BJ13*$C16</f>
        <v>802.03499999999997</v>
      </c>
      <c r="BM16" s="25">
        <f>'LAO FAO - Perm Crop Data'!BK13*$C16</f>
        <v>886.04099999999994</v>
      </c>
    </row>
    <row r="17" spans="1:65" x14ac:dyDescent="0.35">
      <c r="A17" s="52" t="s">
        <v>415</v>
      </c>
      <c r="B17" s="109">
        <v>0.86750000000000005</v>
      </c>
      <c r="C17" s="67">
        <f t="shared" si="0"/>
        <v>0.13249999999999995</v>
      </c>
      <c r="E17" s="52" t="s">
        <v>256</v>
      </c>
      <c r="G17" s="25">
        <f>'LAO FAO - Perm Crop Data'!E14*$C17</f>
        <v>1669.4999999999993</v>
      </c>
      <c r="H17" s="25">
        <f>'LAO FAO - Perm Crop Data'!F14*$C17</f>
        <v>1722.4999999999993</v>
      </c>
      <c r="I17" s="25">
        <f>'LAO FAO - Perm Crop Data'!G14*$C17</f>
        <v>1788.7499999999993</v>
      </c>
      <c r="J17" s="25">
        <f>'LAO FAO - Perm Crop Data'!H14*$C17</f>
        <v>1589.9999999999993</v>
      </c>
      <c r="K17" s="25">
        <f>'LAO FAO - Perm Crop Data'!I14*$C17</f>
        <v>1854.9999999999993</v>
      </c>
      <c r="L17" s="25">
        <f>'LAO FAO - Perm Crop Data'!J14*$C17</f>
        <v>1854.9999999999993</v>
      </c>
      <c r="M17" s="25">
        <f>'LAO FAO - Perm Crop Data'!K14*$C17</f>
        <v>1987.4999999999993</v>
      </c>
      <c r="N17" s="25">
        <f>'LAO FAO - Perm Crop Data'!L14*$C17</f>
        <v>1788.7499999999993</v>
      </c>
      <c r="O17" s="25">
        <f>'LAO FAO - Perm Crop Data'!M14*$C17</f>
        <v>1987.4999999999993</v>
      </c>
      <c r="P17" s="25">
        <f>'LAO FAO - Perm Crop Data'!N14*$C17</f>
        <v>2252.4999999999991</v>
      </c>
      <c r="Q17" s="25">
        <f>'LAO FAO - Perm Crop Data'!O14*$C17</f>
        <v>2119.9999999999991</v>
      </c>
      <c r="R17" s="25">
        <f>'LAO FAO - Perm Crop Data'!P14*$C17</f>
        <v>2252.4999999999991</v>
      </c>
      <c r="S17" s="25">
        <f>'LAO FAO - Perm Crop Data'!Q14*$C17</f>
        <v>2252.4999999999991</v>
      </c>
      <c r="T17" s="25">
        <f>'LAO FAO - Perm Crop Data'!R14*$C17</f>
        <v>2318.7499999999991</v>
      </c>
      <c r="U17" s="25">
        <f>'LAO FAO - Perm Crop Data'!S14*$C17</f>
        <v>2119.9999999999991</v>
      </c>
      <c r="V17" s="25">
        <f>'LAO FAO - Perm Crop Data'!T14*$C17</f>
        <v>2252.4999999999991</v>
      </c>
      <c r="W17" s="25">
        <f>'LAO FAO - Perm Crop Data'!U14*$C17</f>
        <v>2119.9999999999991</v>
      </c>
      <c r="X17" s="25">
        <f>'LAO FAO - Perm Crop Data'!V14*$C17</f>
        <v>2053.7499999999991</v>
      </c>
      <c r="Y17" s="25">
        <f>'LAO FAO - Perm Crop Data'!W14*$C17</f>
        <v>2186.2499999999991</v>
      </c>
      <c r="Z17" s="25">
        <f>'LAO FAO - Perm Crop Data'!X14*$C17</f>
        <v>2384.9999999999991</v>
      </c>
      <c r="AA17" s="25">
        <f>'LAO FAO - Perm Crop Data'!Y14*$C17</f>
        <v>2649.9999999999991</v>
      </c>
      <c r="AB17" s="25">
        <f>'LAO FAO - Perm Crop Data'!Z14*$C17</f>
        <v>2649.9999999999991</v>
      </c>
      <c r="AC17" s="25">
        <f>'LAO FAO - Perm Crop Data'!AA14*$C17</f>
        <v>2782.4999999999991</v>
      </c>
      <c r="AD17" s="25">
        <f>'LAO FAO - Perm Crop Data'!AB14*$C17</f>
        <v>2914.9999999999991</v>
      </c>
      <c r="AE17" s="25">
        <f>'LAO FAO - Perm Crop Data'!AC14*$C17</f>
        <v>3047.4999999999991</v>
      </c>
      <c r="AF17" s="25">
        <f>'LAO FAO - Perm Crop Data'!AD14*$C17</f>
        <v>3047.4999999999991</v>
      </c>
      <c r="AG17" s="25">
        <f>'LAO FAO - Perm Crop Data'!AE14*$C17</f>
        <v>2649.9999999999991</v>
      </c>
      <c r="AH17" s="25">
        <f>'LAO FAO - Perm Crop Data'!AF14*$C17</f>
        <v>2384.9999999999991</v>
      </c>
      <c r="AI17" s="25">
        <f>'LAO FAO - Perm Crop Data'!AG14*$C17</f>
        <v>2649.9999999999991</v>
      </c>
      <c r="AJ17" s="25">
        <f>'LAO FAO - Perm Crop Data'!AH14*$C17</f>
        <v>2782.4999999999991</v>
      </c>
      <c r="AK17" s="25">
        <f>'LAO FAO - Perm Crop Data'!AI14*$C17</f>
        <v>2914.9999999999991</v>
      </c>
      <c r="AL17" s="25">
        <f>'LAO FAO - Perm Crop Data'!AJ14*$C17</f>
        <v>3008.9424999999987</v>
      </c>
      <c r="AM17" s="25">
        <f>'LAO FAO - Perm Crop Data'!AK14*$C17</f>
        <v>3104.077499999999</v>
      </c>
      <c r="AN17" s="25">
        <f>'LAO FAO - Perm Crop Data'!AL14*$C17</f>
        <v>3179.9999999999986</v>
      </c>
      <c r="AO17" s="25">
        <f>'LAO FAO - Perm Crop Data'!AM14*$C17</f>
        <v>2649.9999999999991</v>
      </c>
      <c r="AP17" s="25">
        <f>'LAO FAO - Perm Crop Data'!AN14*$C17</f>
        <v>2914.9999999999991</v>
      </c>
      <c r="AQ17" s="25">
        <f>'LAO FAO - Perm Crop Data'!AO14*$C17</f>
        <v>3312.4999999999986</v>
      </c>
      <c r="AR17" s="25">
        <f>'LAO FAO - Perm Crop Data'!AP14*$C17</f>
        <v>3709.9999999999986</v>
      </c>
      <c r="AS17" s="25">
        <f>'LAO FAO - Perm Crop Data'!AQ14*$C17</f>
        <v>3748.9549999999986</v>
      </c>
      <c r="AT17" s="25">
        <f>'LAO FAO - Perm Crop Data'!AR14*$C17</f>
        <v>3842.4999999999986</v>
      </c>
      <c r="AU17" s="25">
        <f>'LAO FAO - Perm Crop Data'!AS14*$C17</f>
        <v>3709.9999999999986</v>
      </c>
      <c r="AV17" s="25">
        <f>'LAO FAO - Perm Crop Data'!AT14*$C17</f>
        <v>3842.4999999999986</v>
      </c>
      <c r="AW17" s="25">
        <f>'LAO FAO - Perm Crop Data'!AU14*$C17</f>
        <v>3709.9999999999986</v>
      </c>
      <c r="AX17" s="25">
        <f>'LAO FAO - Perm Crop Data'!AV14*$C17</f>
        <v>4968.7499999999982</v>
      </c>
      <c r="AY17" s="25">
        <f>'LAO FAO - Perm Crop Data'!AW14*$C17</f>
        <v>5352.9999999999982</v>
      </c>
      <c r="AZ17" s="25">
        <f>'LAO FAO - Perm Crop Data'!AX14*$C17</f>
        <v>5631.2499999999982</v>
      </c>
      <c r="BA17" s="25">
        <f>'LAO FAO - Perm Crop Data'!AY14*$C17</f>
        <v>6227.4999999999973</v>
      </c>
      <c r="BB17" s="25">
        <f>'LAO FAO - Perm Crop Data'!AZ14*$C17</f>
        <v>6359.9999999999973</v>
      </c>
      <c r="BC17" s="25">
        <f>'LAO FAO - Perm Crop Data'!BA14*$C17</f>
        <v>6426.2499999999973</v>
      </c>
      <c r="BD17" s="25">
        <f>'LAO FAO - Perm Crop Data'!BB14*$C17</f>
        <v>6185.4974999999977</v>
      </c>
      <c r="BE17" s="25">
        <f>'LAO FAO - Perm Crop Data'!BC14*$C17</f>
        <v>5985.0249999999978</v>
      </c>
      <c r="BF17" s="25">
        <f>'LAO FAO - Perm Crop Data'!BD14*$C17</f>
        <v>5564.9999999999982</v>
      </c>
      <c r="BG17" s="25">
        <f>'LAO FAO - Perm Crop Data'!BE14*$C17</f>
        <v>5681.3349999999982</v>
      </c>
      <c r="BH17" s="25">
        <f>'LAO FAO - Perm Crop Data'!BF14*$C17</f>
        <v>5788.659999999998</v>
      </c>
      <c r="BI17" s="25">
        <f>'LAO FAO - Perm Crop Data'!BG14*$C17</f>
        <v>6081.0874999999978</v>
      </c>
      <c r="BJ17" s="25">
        <f>'LAO FAO - Perm Crop Data'!BH14*$C17</f>
        <v>6029.5449999999973</v>
      </c>
      <c r="BK17" s="25">
        <f>'LAO FAO - Perm Crop Data'!BI14*$C17</f>
        <v>6076.7149999999974</v>
      </c>
      <c r="BL17" s="25">
        <f>'LAO FAO - Perm Crop Data'!BJ14*$C17</f>
        <v>6123.7524999999978</v>
      </c>
      <c r="BM17" s="25">
        <f>'LAO FAO - Perm Crop Data'!BK14*$C17</f>
        <v>6170.7899999999981</v>
      </c>
    </row>
    <row r="18" spans="1:65" x14ac:dyDescent="0.35">
      <c r="A18" s="52" t="s">
        <v>415</v>
      </c>
      <c r="B18" s="109">
        <v>0.85199999999999998</v>
      </c>
      <c r="C18" s="67">
        <f t="shared" si="0"/>
        <v>0.14800000000000002</v>
      </c>
      <c r="E18" s="52" t="s">
        <v>258</v>
      </c>
      <c r="G18" s="25">
        <f>'LAO FAO - Perm Crop Data'!E15*$C18</f>
        <v>740.00000000000011</v>
      </c>
      <c r="H18" s="25">
        <f>'LAO FAO - Perm Crop Data'!F15*$C18</f>
        <v>769.60000000000014</v>
      </c>
      <c r="I18" s="25">
        <f>'LAO FAO - Perm Crop Data'!G15*$C18</f>
        <v>769.60000000000014</v>
      </c>
      <c r="J18" s="25">
        <f>'LAO FAO - Perm Crop Data'!H15*$C18</f>
        <v>799.20000000000016</v>
      </c>
      <c r="K18" s="25">
        <f>'LAO FAO - Perm Crop Data'!I15*$C18</f>
        <v>814.00000000000011</v>
      </c>
      <c r="L18" s="25">
        <f>'LAO FAO - Perm Crop Data'!J15*$C18</f>
        <v>843.60000000000014</v>
      </c>
      <c r="M18" s="25">
        <f>'LAO FAO - Perm Crop Data'!K15*$C18</f>
        <v>843.60000000000014</v>
      </c>
      <c r="N18" s="25">
        <f>'LAO FAO - Perm Crop Data'!L15*$C18</f>
        <v>873.20000000000016</v>
      </c>
      <c r="O18" s="25">
        <f>'LAO FAO - Perm Crop Data'!M15*$C18</f>
        <v>888.00000000000011</v>
      </c>
      <c r="P18" s="25">
        <f>'LAO FAO - Perm Crop Data'!N15*$C18</f>
        <v>917.60000000000014</v>
      </c>
      <c r="Q18" s="25">
        <f>'LAO FAO - Perm Crop Data'!O15*$C18</f>
        <v>932.40000000000009</v>
      </c>
      <c r="R18" s="25">
        <f>'LAO FAO - Perm Crop Data'!P15*$C18</f>
        <v>947.20000000000016</v>
      </c>
      <c r="S18" s="25">
        <f>'LAO FAO - Perm Crop Data'!Q15*$C18</f>
        <v>947.20000000000016</v>
      </c>
      <c r="T18" s="25">
        <f>'LAO FAO - Perm Crop Data'!R15*$C18</f>
        <v>962.00000000000011</v>
      </c>
      <c r="U18" s="25">
        <f>'LAO FAO - Perm Crop Data'!S15*$C18</f>
        <v>858.40000000000009</v>
      </c>
      <c r="V18" s="25">
        <f>'LAO FAO - Perm Crop Data'!T15*$C18</f>
        <v>888.00000000000011</v>
      </c>
      <c r="W18" s="25">
        <f>'LAO FAO - Perm Crop Data'!U15*$C18</f>
        <v>814.00000000000011</v>
      </c>
      <c r="X18" s="25">
        <f>'LAO FAO - Perm Crop Data'!V15*$C18</f>
        <v>740.00000000000011</v>
      </c>
      <c r="Y18" s="25">
        <f>'LAO FAO - Perm Crop Data'!W15*$C18</f>
        <v>962.00000000000011</v>
      </c>
      <c r="Z18" s="25">
        <f>'LAO FAO - Perm Crop Data'!X15*$C18</f>
        <v>1184.0000000000002</v>
      </c>
      <c r="AA18" s="25">
        <f>'LAO FAO - Perm Crop Data'!Y15*$C18</f>
        <v>1332.0000000000002</v>
      </c>
      <c r="AB18" s="25">
        <f>'LAO FAO - Perm Crop Data'!Z15*$C18</f>
        <v>1480.0000000000002</v>
      </c>
      <c r="AC18" s="25">
        <f>'LAO FAO - Perm Crop Data'!AA15*$C18</f>
        <v>1776.0000000000002</v>
      </c>
      <c r="AD18" s="25">
        <f>'LAO FAO - Perm Crop Data'!AB15*$C18</f>
        <v>2072.0000000000005</v>
      </c>
      <c r="AE18" s="25">
        <f>'LAO FAO - Perm Crop Data'!AC15*$C18</f>
        <v>2220.0000000000005</v>
      </c>
      <c r="AF18" s="25">
        <f>'LAO FAO - Perm Crop Data'!AD15*$C18</f>
        <v>2220.0000000000005</v>
      </c>
      <c r="AG18" s="25">
        <f>'LAO FAO - Perm Crop Data'!AE15*$C18</f>
        <v>1924.0000000000002</v>
      </c>
      <c r="AH18" s="25">
        <f>'LAO FAO - Perm Crop Data'!AF15*$C18</f>
        <v>1776.0000000000002</v>
      </c>
      <c r="AI18" s="25">
        <f>'LAO FAO - Perm Crop Data'!AG15*$C18</f>
        <v>1924.0000000000002</v>
      </c>
      <c r="AJ18" s="25">
        <f>'LAO FAO - Perm Crop Data'!AH15*$C18</f>
        <v>2072.0000000000005</v>
      </c>
      <c r="AK18" s="25">
        <f>'LAO FAO - Perm Crop Data'!AI15*$C18</f>
        <v>2220.0000000000005</v>
      </c>
      <c r="AL18" s="25">
        <f>'LAO FAO - Perm Crop Data'!AJ15*$C18</f>
        <v>2368.0000000000005</v>
      </c>
      <c r="AM18" s="25">
        <f>'LAO FAO - Perm Crop Data'!AK15*$C18</f>
        <v>2464.3480000000004</v>
      </c>
      <c r="AN18" s="25">
        <f>'LAO FAO - Perm Crop Data'!AL15*$C18</f>
        <v>2664.0000000000005</v>
      </c>
      <c r="AO18" s="25">
        <f>'LAO FAO - Perm Crop Data'!AM15*$C18</f>
        <v>2220.0000000000005</v>
      </c>
      <c r="AP18" s="25">
        <f>'LAO FAO - Perm Crop Data'!AN15*$C18</f>
        <v>2368.0000000000005</v>
      </c>
      <c r="AQ18" s="25">
        <f>'LAO FAO - Perm Crop Data'!AO15*$C18</f>
        <v>2960.0000000000005</v>
      </c>
      <c r="AR18" s="25">
        <f>'LAO FAO - Perm Crop Data'!AP15*$C18</f>
        <v>3404.0000000000005</v>
      </c>
      <c r="AS18" s="25">
        <f>'LAO FAO - Perm Crop Data'!AQ15*$C18</f>
        <v>3337.6960000000004</v>
      </c>
      <c r="AT18" s="25">
        <f>'LAO FAO - Perm Crop Data'!AR15*$C18</f>
        <v>3478.0000000000005</v>
      </c>
      <c r="AU18" s="25">
        <f>'LAO FAO - Perm Crop Data'!AS15*$C18</f>
        <v>3404.0000000000005</v>
      </c>
      <c r="AV18" s="25">
        <f>'LAO FAO - Perm Crop Data'!AT15*$C18</f>
        <v>3478.0000000000005</v>
      </c>
      <c r="AW18" s="25">
        <f>'LAO FAO - Perm Crop Data'!AU15*$C18</f>
        <v>3404.0000000000005</v>
      </c>
      <c r="AX18" s="25">
        <f>'LAO FAO - Perm Crop Data'!AV15*$C18</f>
        <v>3652.4920000000006</v>
      </c>
      <c r="AY18" s="25">
        <f>'LAO FAO - Perm Crop Data'!AW15*$C18</f>
        <v>3700.0000000000005</v>
      </c>
      <c r="AZ18" s="25">
        <f>'LAO FAO - Perm Crop Data'!AX15*$C18</f>
        <v>4144.0000000000009</v>
      </c>
      <c r="BA18" s="25">
        <f>'LAO FAO - Perm Crop Data'!AY15*$C18</f>
        <v>4218.0000000000009</v>
      </c>
      <c r="BB18" s="25">
        <f>'LAO FAO - Perm Crop Data'!AZ15*$C18</f>
        <v>4736.0000000000009</v>
      </c>
      <c r="BC18" s="25">
        <f>'LAO FAO - Perm Crop Data'!BA15*$C18</f>
        <v>5180.0000000000009</v>
      </c>
      <c r="BD18" s="25">
        <f>'LAO FAO - Perm Crop Data'!BB15*$C18</f>
        <v>5402.0000000000009</v>
      </c>
      <c r="BE18" s="25">
        <f>'LAO FAO - Perm Crop Data'!BC15*$C18</f>
        <v>5624.0000000000009</v>
      </c>
      <c r="BF18" s="25">
        <f>'LAO FAO - Perm Crop Data'!BD15*$C18</f>
        <v>5920.0000000000009</v>
      </c>
      <c r="BG18" s="25">
        <f>'LAO FAO - Perm Crop Data'!BE15*$C18</f>
        <v>5285.5240000000003</v>
      </c>
      <c r="BH18" s="25">
        <f>'LAO FAO - Perm Crop Data'!BF15*$C18</f>
        <v>5459.572000000001</v>
      </c>
      <c r="BI18" s="25">
        <f>'LAO FAO - Perm Crop Data'!BG15*$C18</f>
        <v>5969.1360000000004</v>
      </c>
      <c r="BJ18" s="25">
        <f>'LAO FAO - Perm Crop Data'!BH15*$C18</f>
        <v>5968.2480000000005</v>
      </c>
      <c r="BK18" s="25">
        <f>'LAO FAO - Perm Crop Data'!BI15*$C18</f>
        <v>6103.8160000000007</v>
      </c>
      <c r="BL18" s="25">
        <f>'LAO FAO - Perm Crop Data'!BJ15*$C18</f>
        <v>6239.2360000000008</v>
      </c>
      <c r="BM18" s="25">
        <f>'LAO FAO - Perm Crop Data'!BK15*$C18</f>
        <v>6374.6560000000009</v>
      </c>
    </row>
    <row r="19" spans="1:65" x14ac:dyDescent="0.35">
      <c r="B19" s="52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</row>
    <row r="20" spans="1:65" x14ac:dyDescent="0.35">
      <c r="A20" s="52" t="s">
        <v>415</v>
      </c>
      <c r="B20" s="109">
        <v>0.02</v>
      </c>
      <c r="C20" s="67">
        <f t="shared" si="0"/>
        <v>0.98</v>
      </c>
      <c r="E20" s="52" t="s">
        <v>428</v>
      </c>
      <c r="G20" s="25">
        <f>'LAO FAO - Perm Crop Data'!E17*$C20</f>
        <v>882</v>
      </c>
      <c r="H20" s="25">
        <f>'LAO FAO - Perm Crop Data'!F17*$C20</f>
        <v>882</v>
      </c>
      <c r="I20" s="25">
        <f>'LAO FAO - Perm Crop Data'!G17*$C20</f>
        <v>833</v>
      </c>
      <c r="J20" s="25">
        <f>'LAO FAO - Perm Crop Data'!H17*$C20</f>
        <v>921.19999999999993</v>
      </c>
      <c r="K20" s="25">
        <f>'LAO FAO - Perm Crop Data'!I17*$C20</f>
        <v>950.6</v>
      </c>
      <c r="L20" s="25">
        <f>'LAO FAO - Perm Crop Data'!J17*$C20</f>
        <v>1078</v>
      </c>
      <c r="M20" s="25">
        <f>'LAO FAO - Perm Crop Data'!K17*$C20</f>
        <v>1127</v>
      </c>
      <c r="N20" s="25">
        <f>'LAO FAO - Perm Crop Data'!L17*$C20</f>
        <v>980</v>
      </c>
      <c r="O20" s="25">
        <f>'LAO FAO - Perm Crop Data'!M17*$C20</f>
        <v>1176</v>
      </c>
      <c r="P20" s="25">
        <f>'LAO FAO - Perm Crop Data'!N17*$C20</f>
        <v>931</v>
      </c>
      <c r="Q20" s="25">
        <f>'LAO FAO - Perm Crop Data'!O17*$C20</f>
        <v>1176</v>
      </c>
      <c r="R20" s="25">
        <f>'LAO FAO - Perm Crop Data'!P17*$C20</f>
        <v>1176</v>
      </c>
      <c r="S20" s="25">
        <f>'LAO FAO - Perm Crop Data'!Q17*$C20</f>
        <v>1176</v>
      </c>
      <c r="T20" s="25">
        <f>'LAO FAO - Perm Crop Data'!R17*$C20</f>
        <v>1176</v>
      </c>
      <c r="U20" s="25">
        <f>'LAO FAO - Perm Crop Data'!S17*$C20</f>
        <v>784</v>
      </c>
      <c r="V20" s="25">
        <f>'LAO FAO - Perm Crop Data'!T17*$C20</f>
        <v>980</v>
      </c>
      <c r="W20" s="25">
        <f>'LAO FAO - Perm Crop Data'!U17*$C20</f>
        <v>980</v>
      </c>
      <c r="X20" s="25">
        <f>'LAO FAO - Perm Crop Data'!V17*$C20</f>
        <v>1078</v>
      </c>
      <c r="Y20" s="25">
        <f>'LAO FAO - Perm Crop Data'!W17*$C20</f>
        <v>1176</v>
      </c>
      <c r="Z20" s="25">
        <f>'LAO FAO - Perm Crop Data'!X17*$C20</f>
        <v>1274</v>
      </c>
      <c r="AA20" s="25">
        <f>'LAO FAO - Perm Crop Data'!Y17*$C20</f>
        <v>1372</v>
      </c>
      <c r="AB20" s="25">
        <f>'LAO FAO - Perm Crop Data'!Z17*$C20</f>
        <v>1470</v>
      </c>
      <c r="AC20" s="25">
        <f>'LAO FAO - Perm Crop Data'!AA17*$C20</f>
        <v>1568</v>
      </c>
      <c r="AD20" s="25">
        <f>'LAO FAO - Perm Crop Data'!AB17*$C20</f>
        <v>1666</v>
      </c>
      <c r="AE20" s="25">
        <f>'LAO FAO - Perm Crop Data'!AC17*$C20</f>
        <v>1960</v>
      </c>
      <c r="AF20" s="25">
        <f>'LAO FAO - Perm Crop Data'!AD17*$C20</f>
        <v>1960</v>
      </c>
      <c r="AG20" s="25">
        <f>'LAO FAO - Perm Crop Data'!AE17*$C20</f>
        <v>1764</v>
      </c>
      <c r="AH20" s="25">
        <f>'LAO FAO - Perm Crop Data'!AF17*$C20</f>
        <v>1470</v>
      </c>
      <c r="AI20" s="25">
        <f>'LAO FAO - Perm Crop Data'!AG17*$C20</f>
        <v>1666</v>
      </c>
      <c r="AJ20" s="25">
        <f>'LAO FAO - Perm Crop Data'!AH17*$C20</f>
        <v>1764</v>
      </c>
      <c r="AK20" s="25">
        <f>'LAO FAO - Perm Crop Data'!AI17*$C20</f>
        <v>1960</v>
      </c>
      <c r="AL20" s="25">
        <f>'LAO FAO - Perm Crop Data'!AJ17*$C20</f>
        <v>2095.2399999999998</v>
      </c>
      <c r="AM20" s="25">
        <f>'LAO FAO - Perm Crop Data'!AK17*$C20</f>
        <v>2231.46</v>
      </c>
      <c r="AN20" s="25">
        <f>'LAO FAO - Perm Crop Data'!AL17*$C20</f>
        <v>2450</v>
      </c>
      <c r="AO20" s="25">
        <f>'LAO FAO - Perm Crop Data'!AM17*$C20</f>
        <v>2311.8200000000002</v>
      </c>
      <c r="AP20" s="25">
        <f>'LAO FAO - Perm Crop Data'!AN17*$C20</f>
        <v>2254</v>
      </c>
      <c r="AQ20" s="25">
        <f>'LAO FAO - Perm Crop Data'!AO17*$C20</f>
        <v>2309.86</v>
      </c>
      <c r="AR20" s="25">
        <f>'LAO FAO - Perm Crop Data'!AP17*$C20</f>
        <v>2358.86</v>
      </c>
      <c r="AS20" s="25">
        <f>'LAO FAO - Perm Crop Data'!AQ17*$C20</f>
        <v>2352</v>
      </c>
      <c r="AT20" s="25">
        <f>'LAO FAO - Perm Crop Data'!AR17*$C20</f>
        <v>2414.7199999999998</v>
      </c>
      <c r="AU20" s="25">
        <f>'LAO FAO - Perm Crop Data'!AS17*$C20</f>
        <v>2450</v>
      </c>
      <c r="AV20" s="25">
        <f>'LAO FAO - Perm Crop Data'!AT17*$C20</f>
        <v>2504.88</v>
      </c>
      <c r="AW20" s="25">
        <f>'LAO FAO - Perm Crop Data'!AU17*$C20</f>
        <v>2548</v>
      </c>
      <c r="AX20" s="25">
        <f>'LAO FAO - Perm Crop Data'!AV17*$C20</f>
        <v>2588.1799999999998</v>
      </c>
      <c r="AY20" s="25">
        <f>'LAO FAO - Perm Crop Data'!AW17*$C20</f>
        <v>2646</v>
      </c>
      <c r="AZ20" s="25">
        <f>'LAO FAO - Perm Crop Data'!AX17*$C20</f>
        <v>2669.52</v>
      </c>
      <c r="BA20" s="25">
        <f>'LAO FAO - Perm Crop Data'!AY17*$C20</f>
        <v>2709.7</v>
      </c>
      <c r="BB20" s="25">
        <f>'LAO FAO - Perm Crop Data'!AZ17*$C20</f>
        <v>2702.84</v>
      </c>
      <c r="BC20" s="25">
        <f>'LAO FAO - Perm Crop Data'!BA17*$C20</f>
        <v>2730.2799999999997</v>
      </c>
      <c r="BD20" s="25">
        <f>'LAO FAO - Perm Crop Data'!BB17*$C20</f>
        <v>2757.72</v>
      </c>
      <c r="BE20" s="25">
        <f>'LAO FAO - Perm Crop Data'!BC17*$C20</f>
        <v>2786.14</v>
      </c>
      <c r="BF20" s="25">
        <f>'LAO FAO - Perm Crop Data'!BD17*$C20</f>
        <v>2813.58</v>
      </c>
      <c r="BG20" s="25">
        <f>'LAO FAO - Perm Crop Data'!BE17*$C20</f>
        <v>2841.02</v>
      </c>
      <c r="BH20" s="25">
        <f>'LAO FAO - Perm Crop Data'!BF17*$C20</f>
        <v>2871.4</v>
      </c>
      <c r="BI20" s="25">
        <f>'LAO FAO - Perm Crop Data'!BG17*$C20</f>
        <v>2915.5</v>
      </c>
      <c r="BJ20" s="25">
        <f>'LAO FAO - Perm Crop Data'!BH17*$C20</f>
        <v>2917.46</v>
      </c>
      <c r="BK20" s="25">
        <f>'LAO FAO - Perm Crop Data'!BI17*$C20</f>
        <v>2938.04</v>
      </c>
      <c r="BL20" s="25">
        <f>'LAO FAO - Perm Crop Data'!BJ17*$C20</f>
        <v>2959.6</v>
      </c>
      <c r="BM20" s="25">
        <f>'LAO FAO - Perm Crop Data'!BK17*$C20</f>
        <v>2981.16</v>
      </c>
    </row>
    <row r="21" spans="1:65" x14ac:dyDescent="0.35">
      <c r="A21" s="52" t="s">
        <v>415</v>
      </c>
      <c r="B21" s="109">
        <v>0.12</v>
      </c>
      <c r="C21" s="67">
        <f t="shared" si="0"/>
        <v>0.88</v>
      </c>
      <c r="E21" s="52" t="s">
        <v>259</v>
      </c>
      <c r="G21" s="25">
        <f>'LAO FAO - Perm Crop Data'!E18*$C21</f>
        <v>880</v>
      </c>
      <c r="H21" s="25">
        <f>'LAO FAO - Perm Crop Data'!F18*$C21</f>
        <v>1320</v>
      </c>
      <c r="I21" s="25">
        <f>'LAO FAO - Perm Crop Data'!G18*$C21</f>
        <v>1760</v>
      </c>
      <c r="J21" s="25">
        <f>'LAO FAO - Perm Crop Data'!H18*$C21</f>
        <v>3080</v>
      </c>
      <c r="K21" s="25">
        <f>'LAO FAO - Perm Crop Data'!I18*$C21</f>
        <v>3080</v>
      </c>
      <c r="L21" s="25">
        <f>'LAO FAO - Perm Crop Data'!J18*$C21</f>
        <v>3080</v>
      </c>
      <c r="M21" s="25">
        <f>'LAO FAO - Perm Crop Data'!K18*$C21</f>
        <v>3080</v>
      </c>
      <c r="N21" s="25">
        <f>'LAO FAO - Perm Crop Data'!L18*$C21</f>
        <v>3080</v>
      </c>
      <c r="O21" s="25">
        <f>'LAO FAO - Perm Crop Data'!M18*$C21</f>
        <v>3036</v>
      </c>
      <c r="P21" s="25">
        <f>'LAO FAO - Perm Crop Data'!N18*$C21</f>
        <v>2816</v>
      </c>
      <c r="Q21" s="25">
        <f>'LAO FAO - Perm Crop Data'!O18*$C21</f>
        <v>2464</v>
      </c>
      <c r="R21" s="25">
        <f>'LAO FAO - Perm Crop Data'!P18*$C21</f>
        <v>2024</v>
      </c>
      <c r="S21" s="25">
        <f>'LAO FAO - Perm Crop Data'!Q18*$C21</f>
        <v>1584</v>
      </c>
      <c r="T21" s="25">
        <f>'LAO FAO - Perm Crop Data'!R18*$C21</f>
        <v>1821.6</v>
      </c>
      <c r="U21" s="25">
        <f>'LAO FAO - Perm Crop Data'!S18*$C21</f>
        <v>1584</v>
      </c>
      <c r="V21" s="25">
        <f>'LAO FAO - Perm Crop Data'!T18*$C21</f>
        <v>2446.4</v>
      </c>
      <c r="W21" s="25">
        <f>'LAO FAO - Perm Crop Data'!U18*$C21</f>
        <v>3797.2</v>
      </c>
      <c r="X21" s="25">
        <f>'LAO FAO - Perm Crop Data'!V18*$C21</f>
        <v>2622.4</v>
      </c>
      <c r="Y21" s="25">
        <f>'LAO FAO - Perm Crop Data'!W18*$C21</f>
        <v>3080</v>
      </c>
      <c r="Z21" s="25">
        <f>'LAO FAO - Perm Crop Data'!X18*$C21</f>
        <v>3908.96</v>
      </c>
      <c r="AA21" s="25">
        <f>'LAO FAO - Perm Crop Data'!Y18*$C21</f>
        <v>4427.28</v>
      </c>
      <c r="AB21" s="25">
        <f>'LAO FAO - Perm Crop Data'!Z18*$C21</f>
        <v>4576</v>
      </c>
      <c r="AC21" s="25">
        <f>'LAO FAO - Perm Crop Data'!AA18*$C21</f>
        <v>4681.6000000000004</v>
      </c>
      <c r="AD21" s="25">
        <f>'LAO FAO - Perm Crop Data'!AB18*$C21</f>
        <v>5086.3999999999996</v>
      </c>
      <c r="AE21" s="25">
        <f>'LAO FAO - Perm Crop Data'!AC18*$C21</f>
        <v>5406.72</v>
      </c>
      <c r="AF21" s="25">
        <f>'LAO FAO - Perm Crop Data'!AD18*$C21</f>
        <v>4145.68</v>
      </c>
      <c r="AG21" s="25">
        <f>'LAO FAO - Perm Crop Data'!AE18*$C21</f>
        <v>4674.5600000000004</v>
      </c>
      <c r="AH21" s="25">
        <f>'LAO FAO - Perm Crop Data'!AF18*$C21</f>
        <v>6889.52</v>
      </c>
      <c r="AI21" s="25">
        <f>'LAO FAO - Perm Crop Data'!AG18*$C21</f>
        <v>4763.4399999999996</v>
      </c>
      <c r="AJ21" s="25">
        <f>'LAO FAO - Perm Crop Data'!AH18*$C21</f>
        <v>4579.5200000000004</v>
      </c>
      <c r="AK21" s="25">
        <f>'LAO FAO - Perm Crop Data'!AI18*$C21</f>
        <v>7054.96</v>
      </c>
      <c r="AL21" s="25">
        <f>'LAO FAO - Perm Crop Data'!AJ18*$C21</f>
        <v>5792.16</v>
      </c>
      <c r="AM21" s="25">
        <f>'LAO FAO - Perm Crop Data'!AK18*$C21</f>
        <v>6707.36</v>
      </c>
      <c r="AN21" s="25">
        <f>'LAO FAO - Perm Crop Data'!AL18*$C21</f>
        <v>7950.8</v>
      </c>
      <c r="AO21" s="25">
        <f>'LAO FAO - Perm Crop Data'!AM18*$C21</f>
        <v>7546.88</v>
      </c>
      <c r="AP21" s="25">
        <f>'LAO FAO - Perm Crop Data'!AN18*$C21</f>
        <v>8817.6</v>
      </c>
      <c r="AQ21" s="25">
        <f>'LAO FAO - Perm Crop Data'!AO18*$C21</f>
        <v>10824</v>
      </c>
      <c r="AR21" s="25">
        <f>'LAO FAO - Perm Crop Data'!AP18*$C21</f>
        <v>14959.12</v>
      </c>
      <c r="AS21" s="25">
        <f>'LAO FAO - Perm Crop Data'!AQ18*$C21</f>
        <v>15426.4</v>
      </c>
      <c r="AT21" s="25">
        <f>'LAO FAO - Perm Crop Data'!AR18*$C21</f>
        <v>20680</v>
      </c>
      <c r="AU21" s="25">
        <f>'LAO FAO - Perm Crop Data'!AS18*$C21</f>
        <v>22700.48</v>
      </c>
      <c r="AV21" s="25">
        <f>'LAO FAO - Perm Crop Data'!AT18*$C21</f>
        <v>28333.360000000001</v>
      </c>
      <c r="AW21" s="25">
        <f>'LAO FAO - Perm Crop Data'!AU18*$C21</f>
        <v>24508</v>
      </c>
      <c r="AX21" s="25">
        <f>'LAO FAO - Perm Crop Data'!AV18*$C21</f>
        <v>20328</v>
      </c>
      <c r="AY21" s="25">
        <f>'LAO FAO - Perm Crop Data'!AW18*$C21</f>
        <v>22000</v>
      </c>
      <c r="AZ21" s="25">
        <f>'LAO FAO - Perm Crop Data'!AX18*$C21</f>
        <v>22220</v>
      </c>
      <c r="BA21" s="25">
        <f>'LAO FAO - Perm Crop Data'!AY18*$C21</f>
        <v>29216</v>
      </c>
      <c r="BB21" s="25">
        <f>'LAO FAO - Perm Crop Data'!AZ18*$C21</f>
        <v>34306.800000000003</v>
      </c>
      <c r="BC21" s="25">
        <f>'LAO FAO - Perm Crop Data'!BA18*$C21</f>
        <v>40510.800000000003</v>
      </c>
      <c r="BD21" s="25">
        <f>'LAO FAO - Perm Crop Data'!BB18*$C21</f>
        <v>40735.199999999997</v>
      </c>
      <c r="BE21" s="25">
        <f>'LAO FAO - Perm Crop Data'!BC18*$C21</f>
        <v>45768.800000000003</v>
      </c>
      <c r="BF21" s="25">
        <f>'LAO FAO - Perm Crop Data'!BD18*$C21</f>
        <v>76850.399999999994</v>
      </c>
      <c r="BG21" s="25">
        <f>'LAO FAO - Perm Crop Data'!BE18*$C21</f>
        <v>80999.600000000006</v>
      </c>
      <c r="BH21" s="25">
        <f>'LAO FAO - Perm Crop Data'!BF18*$C21</f>
        <v>99950.399999999994</v>
      </c>
      <c r="BI21" s="25">
        <f>'LAO FAO - Perm Crop Data'!BG18*$C21</f>
        <v>119614</v>
      </c>
      <c r="BJ21" s="25">
        <f>'LAO FAO - Perm Crop Data'!BH18*$C21</f>
        <v>120208</v>
      </c>
      <c r="BK21" s="25">
        <f>'LAO FAO - Perm Crop Data'!BI18*$C21</f>
        <v>132699.6</v>
      </c>
      <c r="BL21" s="25">
        <f>'LAO FAO - Perm Crop Data'!BJ18*$C21</f>
        <v>135902.79999999999</v>
      </c>
      <c r="BM21" s="25">
        <f>'LAO FAO - Perm Crop Data'!BK18*$C21</f>
        <v>145981.44</v>
      </c>
    </row>
    <row r="22" spans="1:65" x14ac:dyDescent="0.35">
      <c r="A22" s="52" t="s">
        <v>415</v>
      </c>
      <c r="B22" s="109">
        <v>0.96</v>
      </c>
      <c r="C22" s="67">
        <f t="shared" si="0"/>
        <v>4.0000000000000036E-2</v>
      </c>
      <c r="E22" s="52" t="s">
        <v>261</v>
      </c>
      <c r="G22" s="25">
        <f>'LAO FAO - Perm Crop Data'!E19*$C22</f>
        <v>0</v>
      </c>
      <c r="H22" s="25">
        <f>'LAO FAO - Perm Crop Data'!F19*$C22</f>
        <v>0</v>
      </c>
      <c r="I22" s="25">
        <f>'LAO FAO - Perm Crop Data'!G19*$C22</f>
        <v>0</v>
      </c>
      <c r="J22" s="25">
        <f>'LAO FAO - Perm Crop Data'!H19*$C22</f>
        <v>0</v>
      </c>
      <c r="K22" s="25">
        <f>'LAO FAO - Perm Crop Data'!I19*$C22</f>
        <v>0</v>
      </c>
      <c r="L22" s="25">
        <f>'LAO FAO - Perm Crop Data'!J19*$C22</f>
        <v>0</v>
      </c>
      <c r="M22" s="25">
        <f>'LAO FAO - Perm Crop Data'!K19*$C22</f>
        <v>0</v>
      </c>
      <c r="N22" s="25">
        <f>'LAO FAO - Perm Crop Data'!L19*$C22</f>
        <v>0</v>
      </c>
      <c r="O22" s="25">
        <f>'LAO FAO - Perm Crop Data'!M19*$C22</f>
        <v>0</v>
      </c>
      <c r="P22" s="25">
        <f>'LAO FAO - Perm Crop Data'!N19*$C22</f>
        <v>0</v>
      </c>
      <c r="Q22" s="25">
        <f>'LAO FAO - Perm Crop Data'!O19*$C22</f>
        <v>0</v>
      </c>
      <c r="R22" s="25">
        <f>'LAO FAO - Perm Crop Data'!P19*$C22</f>
        <v>0</v>
      </c>
      <c r="S22" s="25">
        <f>'LAO FAO - Perm Crop Data'!Q19*$C22</f>
        <v>0</v>
      </c>
      <c r="T22" s="25">
        <f>'LAO FAO - Perm Crop Data'!R19*$C22</f>
        <v>0</v>
      </c>
      <c r="U22" s="25">
        <f>'LAO FAO - Perm Crop Data'!S19*$C22</f>
        <v>0</v>
      </c>
      <c r="V22" s="25">
        <f>'LAO FAO - Perm Crop Data'!T19*$C22</f>
        <v>2.4400000000000022</v>
      </c>
      <c r="W22" s="25">
        <f>'LAO FAO - Perm Crop Data'!U19*$C22</f>
        <v>2.6000000000000023</v>
      </c>
      <c r="X22" s="25">
        <f>'LAO FAO - Perm Crop Data'!V19*$C22</f>
        <v>2.5200000000000022</v>
      </c>
      <c r="Y22" s="25">
        <f>'LAO FAO - Perm Crop Data'!W19*$C22</f>
        <v>2.7200000000000024</v>
      </c>
      <c r="Z22" s="25">
        <f>'LAO FAO - Perm Crop Data'!X19*$C22</f>
        <v>11.60000000000001</v>
      </c>
      <c r="AA22" s="25">
        <f>'LAO FAO - Perm Crop Data'!Y19*$C22</f>
        <v>4.4000000000000039</v>
      </c>
      <c r="AB22" s="25">
        <f>'LAO FAO - Perm Crop Data'!Z19*$C22</f>
        <v>4.6000000000000041</v>
      </c>
      <c r="AC22" s="25">
        <f>'LAO FAO - Perm Crop Data'!AA19*$C22</f>
        <v>5.3200000000000047</v>
      </c>
      <c r="AD22" s="25">
        <f>'LAO FAO - Perm Crop Data'!AB19*$C22</f>
        <v>5.8000000000000052</v>
      </c>
      <c r="AE22" s="25">
        <f>'LAO FAO - Perm Crop Data'!AC19*$C22</f>
        <v>19.200000000000017</v>
      </c>
      <c r="AF22" s="25">
        <f>'LAO FAO - Perm Crop Data'!AD19*$C22</f>
        <v>26.000000000000021</v>
      </c>
      <c r="AG22" s="25">
        <f>'LAO FAO - Perm Crop Data'!AE19*$C22</f>
        <v>20.08000000000002</v>
      </c>
      <c r="AH22" s="25">
        <f>'LAO FAO - Perm Crop Data'!AF19*$C22</f>
        <v>54.840000000000046</v>
      </c>
      <c r="AI22" s="25">
        <f>'LAO FAO - Perm Crop Data'!AG19*$C22</f>
        <v>29.600000000000026</v>
      </c>
      <c r="AJ22" s="25">
        <f>'LAO FAO - Perm Crop Data'!AH19*$C22</f>
        <v>64.640000000000057</v>
      </c>
      <c r="AK22" s="25">
        <f>'LAO FAO - Perm Crop Data'!AI19*$C22</f>
        <v>68.20000000000006</v>
      </c>
      <c r="AL22" s="25">
        <f>'LAO FAO - Perm Crop Data'!AJ19*$C22</f>
        <v>40.000000000000036</v>
      </c>
      <c r="AM22" s="25">
        <f>'LAO FAO - Perm Crop Data'!AK19*$C22</f>
        <v>59.00000000000005</v>
      </c>
      <c r="AN22" s="25">
        <f>'LAO FAO - Perm Crop Data'!AL19*$C22</f>
        <v>77.72000000000007</v>
      </c>
      <c r="AO22" s="25">
        <f>'LAO FAO - Perm Crop Data'!AM19*$C22</f>
        <v>30.560000000000027</v>
      </c>
      <c r="AP22" s="25">
        <f>'LAO FAO - Perm Crop Data'!AN19*$C22</f>
        <v>4.0400000000000036</v>
      </c>
      <c r="AQ22" s="25">
        <f>'LAO FAO - Perm Crop Data'!AO19*$C22</f>
        <v>4.4000000000000039</v>
      </c>
      <c r="AR22" s="25">
        <f>'LAO FAO - Perm Crop Data'!AP19*$C22</f>
        <v>10.400000000000009</v>
      </c>
      <c r="AS22" s="25">
        <f>'LAO FAO - Perm Crop Data'!AQ19*$C22</f>
        <v>14.000000000000012</v>
      </c>
      <c r="AT22" s="25">
        <f>'LAO FAO - Perm Crop Data'!AR19*$C22</f>
        <v>12.280000000000012</v>
      </c>
      <c r="AU22" s="25">
        <f>'LAO FAO - Perm Crop Data'!AS19*$C22</f>
        <v>6.4000000000000057</v>
      </c>
      <c r="AV22" s="25">
        <f>'LAO FAO - Perm Crop Data'!AT19*$C22</f>
        <v>6.8800000000000061</v>
      </c>
      <c r="AW22" s="25">
        <f>'LAO FAO - Perm Crop Data'!AU19*$C22</f>
        <v>9.0000000000000071</v>
      </c>
      <c r="AX22" s="25">
        <f>'LAO FAO - Perm Crop Data'!AV19*$C22</f>
        <v>12.800000000000011</v>
      </c>
      <c r="AY22" s="25">
        <f>'LAO FAO - Perm Crop Data'!AW19*$C22</f>
        <v>12.000000000000011</v>
      </c>
      <c r="AZ22" s="25">
        <f>'LAO FAO - Perm Crop Data'!AX19*$C22</f>
        <v>6.1200000000000054</v>
      </c>
      <c r="BA22" s="25">
        <f>'LAO FAO - Perm Crop Data'!AY19*$C22</f>
        <v>10.400000000000009</v>
      </c>
      <c r="BB22" s="25">
        <f>'LAO FAO - Perm Crop Data'!AZ19*$C22</f>
        <v>22.40000000000002</v>
      </c>
      <c r="BC22" s="25">
        <f>'LAO FAO - Perm Crop Data'!BA19*$C22</f>
        <v>46.600000000000044</v>
      </c>
      <c r="BD22" s="25">
        <f>'LAO FAO - Perm Crop Data'!BB19*$C22</f>
        <v>104.00000000000009</v>
      </c>
      <c r="BE22" s="25">
        <f>'LAO FAO - Perm Crop Data'!BC19*$C22</f>
        <v>143.20000000000013</v>
      </c>
      <c r="BF22" s="25">
        <f>'LAO FAO - Perm Crop Data'!BD19*$C22</f>
        <v>159.00000000000014</v>
      </c>
      <c r="BG22" s="25">
        <f>'LAO FAO - Perm Crop Data'!BE19*$C22</f>
        <v>244.20000000000022</v>
      </c>
      <c r="BH22" s="25">
        <f>'LAO FAO - Perm Crop Data'!BF19*$C22</f>
        <v>317.40000000000026</v>
      </c>
      <c r="BI22" s="25">
        <f>'LAO FAO - Perm Crop Data'!BG19*$C22</f>
        <v>251.80000000000021</v>
      </c>
      <c r="BJ22" s="25">
        <f>'LAO FAO - Perm Crop Data'!BH19*$C22</f>
        <v>292.00000000000028</v>
      </c>
      <c r="BK22" s="25">
        <f>'LAO FAO - Perm Crop Data'!BI19*$C22</f>
        <v>306.40000000000026</v>
      </c>
      <c r="BL22" s="25">
        <f>'LAO FAO - Perm Crop Data'!BJ19*$C22</f>
        <v>322.20000000000027</v>
      </c>
      <c r="BM22" s="25">
        <f>'LAO FAO - Perm Crop Data'!BK19*$C22</f>
        <v>344.64000000000033</v>
      </c>
    </row>
    <row r="23" spans="1:65" x14ac:dyDescent="0.35">
      <c r="H23" s="25"/>
      <c r="I23" s="25"/>
      <c r="J23" s="25"/>
      <c r="K23" s="25"/>
      <c r="L23" s="25"/>
      <c r="M23" s="25"/>
      <c r="N23" s="25"/>
      <c r="O23" s="25"/>
      <c r="P23" s="25"/>
      <c r="Q23" s="211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</row>
    <row r="24" spans="1:65" s="55" customFormat="1" x14ac:dyDescent="0.35">
      <c r="A24" s="151" t="s">
        <v>405</v>
      </c>
      <c r="B24" s="113"/>
      <c r="C24" s="276"/>
      <c r="D24" s="112"/>
      <c r="G24" s="115">
        <f t="shared" ref="G24:AL24" si="1">SUM(G4:G22)</f>
        <v>10394.16</v>
      </c>
      <c r="H24" s="115">
        <f t="shared" si="1"/>
        <v>11028.75</v>
      </c>
      <c r="I24" s="115">
        <f t="shared" si="1"/>
        <v>11624</v>
      </c>
      <c r="J24" s="115">
        <f t="shared" si="1"/>
        <v>13099.550000000001</v>
      </c>
      <c r="K24" s="115">
        <f t="shared" si="1"/>
        <v>13344.06</v>
      </c>
      <c r="L24" s="115">
        <f t="shared" si="1"/>
        <v>13919.6</v>
      </c>
      <c r="M24" s="115">
        <f t="shared" si="1"/>
        <v>14025.4</v>
      </c>
      <c r="N24" s="115">
        <f t="shared" si="1"/>
        <v>14067.85</v>
      </c>
      <c r="O24" s="115">
        <f t="shared" si="1"/>
        <v>14852.1</v>
      </c>
      <c r="P24" s="115">
        <f t="shared" si="1"/>
        <v>15039.55</v>
      </c>
      <c r="Q24" s="115">
        <f t="shared" si="1"/>
        <v>14457.949999999999</v>
      </c>
      <c r="R24" s="115">
        <f t="shared" si="1"/>
        <v>14419.2</v>
      </c>
      <c r="S24" s="115">
        <f t="shared" si="1"/>
        <v>14004.2</v>
      </c>
      <c r="T24" s="115">
        <f t="shared" si="1"/>
        <v>14459.85</v>
      </c>
      <c r="U24" s="115">
        <f t="shared" si="1"/>
        <v>12712.099999999999</v>
      </c>
      <c r="V24" s="115">
        <f t="shared" si="1"/>
        <v>14555.59</v>
      </c>
      <c r="W24" s="115">
        <f t="shared" si="1"/>
        <v>15760.050000000001</v>
      </c>
      <c r="X24" s="115">
        <f t="shared" si="1"/>
        <v>13995.269999999999</v>
      </c>
      <c r="Y24" s="115">
        <f t="shared" si="1"/>
        <v>16331.569999999998</v>
      </c>
      <c r="Z24" s="115">
        <f t="shared" si="1"/>
        <v>18793.259999999998</v>
      </c>
      <c r="AA24" s="115">
        <f t="shared" si="1"/>
        <v>20309.28</v>
      </c>
      <c r="AB24" s="115">
        <f t="shared" si="1"/>
        <v>21500.1</v>
      </c>
      <c r="AC24" s="115">
        <f t="shared" si="1"/>
        <v>22516.42</v>
      </c>
      <c r="AD24" s="115">
        <f t="shared" si="1"/>
        <v>24502.7</v>
      </c>
      <c r="AE24" s="115">
        <f t="shared" si="1"/>
        <v>25764.920000000002</v>
      </c>
      <c r="AF24" s="115">
        <f t="shared" si="1"/>
        <v>25276.18</v>
      </c>
      <c r="AG24" s="115">
        <f t="shared" si="1"/>
        <v>24206.640000000003</v>
      </c>
      <c r="AH24" s="115">
        <f t="shared" si="1"/>
        <v>25491.360000000001</v>
      </c>
      <c r="AI24" s="115">
        <f t="shared" si="1"/>
        <v>24819.039999999997</v>
      </c>
      <c r="AJ24" s="115">
        <f t="shared" si="1"/>
        <v>26466.66</v>
      </c>
      <c r="AK24" s="115">
        <f t="shared" si="1"/>
        <v>29889.010000000002</v>
      </c>
      <c r="AL24" s="115">
        <f t="shared" si="1"/>
        <v>29902.0425</v>
      </c>
      <c r="AM24" s="115">
        <f t="shared" ref="AM24:BM24" si="2">SUM(AM4:AM22)</f>
        <v>32037.709500000001</v>
      </c>
      <c r="AN24" s="115">
        <f t="shared" si="2"/>
        <v>33866.020000000004</v>
      </c>
      <c r="AO24" s="115">
        <f t="shared" si="2"/>
        <v>32250.81</v>
      </c>
      <c r="AP24" s="115">
        <f t="shared" si="2"/>
        <v>35271.604999999996</v>
      </c>
      <c r="AQ24" s="115">
        <f t="shared" si="2"/>
        <v>39440.6</v>
      </c>
      <c r="AR24" s="115">
        <f t="shared" si="2"/>
        <v>47038.73</v>
      </c>
      <c r="AS24" s="115">
        <f t="shared" si="2"/>
        <v>49469.440999999999</v>
      </c>
      <c r="AT24" s="115">
        <f t="shared" si="2"/>
        <v>54372.33</v>
      </c>
      <c r="AU24" s="115">
        <f t="shared" si="2"/>
        <v>58987.38</v>
      </c>
      <c r="AV24" s="115">
        <f t="shared" si="2"/>
        <v>83036.650000000009</v>
      </c>
      <c r="AW24" s="115">
        <f t="shared" si="2"/>
        <v>90951.064000000013</v>
      </c>
      <c r="AX24" s="115">
        <f t="shared" si="2"/>
        <v>90449.171999999991</v>
      </c>
      <c r="AY24" s="115">
        <f t="shared" si="2"/>
        <v>93961.365000000005</v>
      </c>
      <c r="AZ24" s="115">
        <f t="shared" si="2"/>
        <v>96515.709999999992</v>
      </c>
      <c r="BA24" s="115">
        <f t="shared" si="2"/>
        <v>120654.09</v>
      </c>
      <c r="BB24" s="115">
        <f t="shared" si="2"/>
        <v>113610.98</v>
      </c>
      <c r="BC24" s="115">
        <f t="shared" si="2"/>
        <v>129267.11500000001</v>
      </c>
      <c r="BD24" s="115">
        <f t="shared" si="2"/>
        <v>128804.2475</v>
      </c>
      <c r="BE24" s="115">
        <f t="shared" si="2"/>
        <v>150364.32699999999</v>
      </c>
      <c r="BF24" s="115">
        <f t="shared" si="2"/>
        <v>210570.98499999999</v>
      </c>
      <c r="BG24" s="115">
        <f t="shared" si="2"/>
        <v>231135.71399999998</v>
      </c>
      <c r="BH24" s="115">
        <f t="shared" si="2"/>
        <v>277659.28200000001</v>
      </c>
      <c r="BI24" s="115">
        <f t="shared" si="2"/>
        <v>371375.4485</v>
      </c>
      <c r="BJ24" s="115">
        <f t="shared" si="2"/>
        <v>377844.70399999991</v>
      </c>
      <c r="BK24" s="115">
        <f t="shared" si="2"/>
        <v>417620.701</v>
      </c>
      <c r="BL24" s="115">
        <f t="shared" si="2"/>
        <v>434839.13349999994</v>
      </c>
      <c r="BM24" s="115">
        <f t="shared" si="2"/>
        <v>468010.94600000005</v>
      </c>
    </row>
    <row r="25" spans="1:65" x14ac:dyDescent="0.35">
      <c r="A25" s="55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229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</row>
    <row r="26" spans="1:65" x14ac:dyDescent="0.35">
      <c r="A26" s="55" t="s">
        <v>369</v>
      </c>
      <c r="D26" s="57" t="s">
        <v>368</v>
      </c>
      <c r="H26" s="25"/>
      <c r="I26" s="25"/>
      <c r="J26" s="25"/>
      <c r="K26" s="25"/>
      <c r="L26" s="25"/>
      <c r="M26" s="25"/>
      <c r="N26" s="25"/>
      <c r="O26" s="25"/>
      <c r="P26" s="25"/>
      <c r="Q26" s="211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</row>
    <row r="27" spans="1:65" x14ac:dyDescent="0.35">
      <c r="A27" s="55"/>
      <c r="H27" s="25"/>
      <c r="I27" s="25"/>
      <c r="J27" s="25"/>
      <c r="K27" s="25"/>
      <c r="L27" s="25"/>
      <c r="M27" s="25"/>
      <c r="N27" s="25"/>
      <c r="O27" s="25"/>
      <c r="P27" s="25"/>
      <c r="Q27" s="211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</row>
    <row r="28" spans="1:65" s="55" customFormat="1" x14ac:dyDescent="0.35">
      <c r="A28" s="151" t="s">
        <v>367</v>
      </c>
      <c r="B28" s="113"/>
      <c r="C28" s="276"/>
      <c r="D28" s="118">
        <v>0.5</v>
      </c>
      <c r="E28" s="56"/>
      <c r="F28" s="111" t="s">
        <v>398</v>
      </c>
      <c r="G28" s="115">
        <f t="shared" ref="G28:BM28" si="3">G24*$D28</f>
        <v>5197.08</v>
      </c>
      <c r="H28" s="115">
        <f t="shared" si="3"/>
        <v>5514.375</v>
      </c>
      <c r="I28" s="115">
        <f t="shared" si="3"/>
        <v>5812</v>
      </c>
      <c r="J28" s="115">
        <f t="shared" si="3"/>
        <v>6549.7750000000005</v>
      </c>
      <c r="K28" s="115">
        <f t="shared" si="3"/>
        <v>6672.03</v>
      </c>
      <c r="L28" s="115">
        <f t="shared" si="3"/>
        <v>6959.8</v>
      </c>
      <c r="M28" s="115">
        <f t="shared" si="3"/>
        <v>7012.7</v>
      </c>
      <c r="N28" s="115">
        <f t="shared" si="3"/>
        <v>7033.9250000000002</v>
      </c>
      <c r="O28" s="115">
        <f t="shared" si="3"/>
        <v>7426.05</v>
      </c>
      <c r="P28" s="115">
        <f t="shared" si="3"/>
        <v>7519.7749999999996</v>
      </c>
      <c r="Q28" s="256">
        <f t="shared" si="3"/>
        <v>7228.9749999999995</v>
      </c>
      <c r="R28" s="115">
        <f t="shared" si="3"/>
        <v>7209.6</v>
      </c>
      <c r="S28" s="115">
        <f t="shared" si="3"/>
        <v>7002.1</v>
      </c>
      <c r="T28" s="115">
        <f t="shared" si="3"/>
        <v>7229.9250000000002</v>
      </c>
      <c r="U28" s="115">
        <f t="shared" si="3"/>
        <v>6356.0499999999993</v>
      </c>
      <c r="V28" s="115">
        <f t="shared" si="3"/>
        <v>7277.7950000000001</v>
      </c>
      <c r="W28" s="115">
        <f t="shared" si="3"/>
        <v>7880.0250000000005</v>
      </c>
      <c r="X28" s="115">
        <f t="shared" si="3"/>
        <v>6997.6349999999993</v>
      </c>
      <c r="Y28" s="115">
        <f t="shared" si="3"/>
        <v>8165.7849999999989</v>
      </c>
      <c r="Z28" s="115">
        <f t="shared" si="3"/>
        <v>9396.6299999999992</v>
      </c>
      <c r="AA28" s="115">
        <f t="shared" si="3"/>
        <v>10154.64</v>
      </c>
      <c r="AB28" s="115">
        <f t="shared" si="3"/>
        <v>10750.05</v>
      </c>
      <c r="AC28" s="115">
        <f t="shared" si="3"/>
        <v>11258.21</v>
      </c>
      <c r="AD28" s="115">
        <f t="shared" si="3"/>
        <v>12251.35</v>
      </c>
      <c r="AE28" s="115">
        <f t="shared" si="3"/>
        <v>12882.460000000001</v>
      </c>
      <c r="AF28" s="115">
        <f t="shared" si="3"/>
        <v>12638.09</v>
      </c>
      <c r="AG28" s="115">
        <f t="shared" si="3"/>
        <v>12103.320000000002</v>
      </c>
      <c r="AH28" s="115">
        <f t="shared" si="3"/>
        <v>12745.68</v>
      </c>
      <c r="AI28" s="115">
        <f t="shared" si="3"/>
        <v>12409.519999999999</v>
      </c>
      <c r="AJ28" s="115">
        <f t="shared" si="3"/>
        <v>13233.33</v>
      </c>
      <c r="AK28" s="115">
        <f t="shared" si="3"/>
        <v>14944.505000000001</v>
      </c>
      <c r="AL28" s="115">
        <f t="shared" si="3"/>
        <v>14951.02125</v>
      </c>
      <c r="AM28" s="115">
        <f t="shared" si="3"/>
        <v>16018.85475</v>
      </c>
      <c r="AN28" s="115">
        <f t="shared" si="3"/>
        <v>16933.010000000002</v>
      </c>
      <c r="AO28" s="115">
        <f t="shared" si="3"/>
        <v>16125.405000000001</v>
      </c>
      <c r="AP28" s="115">
        <f t="shared" si="3"/>
        <v>17635.802499999998</v>
      </c>
      <c r="AQ28" s="115">
        <f t="shared" si="3"/>
        <v>19720.3</v>
      </c>
      <c r="AR28" s="115">
        <f t="shared" si="3"/>
        <v>23519.365000000002</v>
      </c>
      <c r="AS28" s="115">
        <f t="shared" si="3"/>
        <v>24734.720499999999</v>
      </c>
      <c r="AT28" s="115">
        <f t="shared" si="3"/>
        <v>27186.165000000001</v>
      </c>
      <c r="AU28" s="115">
        <f t="shared" si="3"/>
        <v>29493.69</v>
      </c>
      <c r="AV28" s="115">
        <f t="shared" si="3"/>
        <v>41518.325000000004</v>
      </c>
      <c r="AW28" s="115">
        <f t="shared" si="3"/>
        <v>45475.532000000007</v>
      </c>
      <c r="AX28" s="115">
        <f t="shared" si="3"/>
        <v>45224.585999999996</v>
      </c>
      <c r="AY28" s="115">
        <f t="shared" si="3"/>
        <v>46980.682500000003</v>
      </c>
      <c r="AZ28" s="115">
        <f t="shared" si="3"/>
        <v>48257.854999999996</v>
      </c>
      <c r="BA28" s="115">
        <f t="shared" si="3"/>
        <v>60327.044999999998</v>
      </c>
      <c r="BB28" s="115">
        <f t="shared" si="3"/>
        <v>56805.49</v>
      </c>
      <c r="BC28" s="115">
        <f t="shared" si="3"/>
        <v>64633.557500000003</v>
      </c>
      <c r="BD28" s="115">
        <f t="shared" si="3"/>
        <v>64402.123749999999</v>
      </c>
      <c r="BE28" s="115">
        <f t="shared" si="3"/>
        <v>75182.163499999995</v>
      </c>
      <c r="BF28" s="115">
        <f t="shared" si="3"/>
        <v>105285.49249999999</v>
      </c>
      <c r="BG28" s="115">
        <f t="shared" si="3"/>
        <v>115567.85699999999</v>
      </c>
      <c r="BH28" s="115">
        <f t="shared" si="3"/>
        <v>138829.641</v>
      </c>
      <c r="BI28" s="115">
        <f t="shared" si="3"/>
        <v>185687.72425</v>
      </c>
      <c r="BJ28" s="115">
        <f t="shared" si="3"/>
        <v>188922.35199999996</v>
      </c>
      <c r="BK28" s="115">
        <f t="shared" si="3"/>
        <v>208810.3505</v>
      </c>
      <c r="BL28" s="115">
        <f t="shared" si="3"/>
        <v>217419.56674999997</v>
      </c>
      <c r="BM28" s="115">
        <f t="shared" si="3"/>
        <v>234005.47300000003</v>
      </c>
    </row>
    <row r="29" spans="1:65" s="56" customFormat="1" x14ac:dyDescent="0.35">
      <c r="B29" s="231"/>
      <c r="C29" s="277"/>
      <c r="D29" s="232"/>
      <c r="E29" s="52"/>
      <c r="F29" s="52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233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25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</row>
  </sheetData>
  <pageMargins left="0.7" right="0.7" top="0.75" bottom="0.75" header="0.3" footer="0.3"/>
  <pageSetup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E4B8-BA00-4B47-808A-5A63741AF4B9}">
  <sheetPr>
    <tabColor theme="5" tint="0.59999389629810485"/>
  </sheetPr>
  <dimension ref="A1:BK19"/>
  <sheetViews>
    <sheetView workbookViewId="0">
      <selection activeCell="F28" sqref="F28"/>
    </sheetView>
  </sheetViews>
  <sheetFormatPr defaultRowHeight="14.5" x14ac:dyDescent="0.35"/>
  <cols>
    <col min="1" max="1" width="8.7265625" style="52"/>
    <col min="2" max="2" width="18" style="52" bestFit="1" customWidth="1"/>
    <col min="3" max="16384" width="8.7265625" style="52"/>
  </cols>
  <sheetData>
    <row r="1" spans="1:63" s="29" customFormat="1" x14ac:dyDescent="0.35">
      <c r="B1" s="257"/>
      <c r="C1" s="257"/>
      <c r="D1" s="257"/>
      <c r="E1" s="258">
        <v>1961</v>
      </c>
      <c r="F1" s="258">
        <v>1962</v>
      </c>
      <c r="G1" s="258">
        <v>1963</v>
      </c>
      <c r="H1" s="258">
        <v>1964</v>
      </c>
      <c r="I1" s="258">
        <v>1965</v>
      </c>
      <c r="J1" s="258">
        <v>1966</v>
      </c>
      <c r="K1" s="258">
        <v>1967</v>
      </c>
      <c r="L1" s="258">
        <v>1968</v>
      </c>
      <c r="M1" s="258">
        <v>1969</v>
      </c>
      <c r="N1" s="258">
        <v>1970</v>
      </c>
      <c r="O1" s="258">
        <v>1971</v>
      </c>
      <c r="P1" s="258">
        <v>1972</v>
      </c>
      <c r="Q1" s="258">
        <v>1973</v>
      </c>
      <c r="R1" s="258">
        <v>1974</v>
      </c>
      <c r="S1" s="258">
        <v>1975</v>
      </c>
      <c r="T1" s="258">
        <v>1976</v>
      </c>
      <c r="U1" s="258">
        <v>1977</v>
      </c>
      <c r="V1" s="258">
        <v>1978</v>
      </c>
      <c r="W1" s="258">
        <v>1979</v>
      </c>
      <c r="X1" s="258">
        <v>1980</v>
      </c>
      <c r="Y1" s="258">
        <v>1981</v>
      </c>
      <c r="Z1" s="258">
        <v>1982</v>
      </c>
      <c r="AA1" s="258">
        <v>1983</v>
      </c>
      <c r="AB1" s="258">
        <v>1984</v>
      </c>
      <c r="AC1" s="258">
        <v>1985</v>
      </c>
      <c r="AD1" s="258">
        <v>1986</v>
      </c>
      <c r="AE1" s="258">
        <v>1987</v>
      </c>
      <c r="AF1" s="258">
        <v>1988</v>
      </c>
      <c r="AG1" s="258">
        <v>1989</v>
      </c>
      <c r="AH1" s="258">
        <v>1990</v>
      </c>
      <c r="AI1" s="258">
        <v>1991</v>
      </c>
      <c r="AJ1" s="258">
        <v>1992</v>
      </c>
      <c r="AK1" s="258">
        <v>1993</v>
      </c>
      <c r="AL1" s="258">
        <v>1994</v>
      </c>
      <c r="AM1" s="258">
        <v>1995</v>
      </c>
      <c r="AN1" s="258">
        <v>1996</v>
      </c>
      <c r="AO1" s="258">
        <v>1997</v>
      </c>
      <c r="AP1" s="258">
        <v>1998</v>
      </c>
      <c r="AQ1" s="258">
        <v>1999</v>
      </c>
      <c r="AR1" s="258">
        <v>2000</v>
      </c>
      <c r="AS1" s="258">
        <v>2001</v>
      </c>
      <c r="AT1" s="258">
        <v>2002</v>
      </c>
      <c r="AU1" s="258">
        <v>2003</v>
      </c>
      <c r="AV1" s="258">
        <v>2004</v>
      </c>
      <c r="AW1" s="258">
        <v>2005</v>
      </c>
      <c r="AX1" s="258">
        <v>2006</v>
      </c>
      <c r="AY1" s="258">
        <v>2007</v>
      </c>
      <c r="AZ1" s="258">
        <v>2008</v>
      </c>
      <c r="BA1" s="258">
        <v>2009</v>
      </c>
      <c r="BB1" s="258">
        <v>2010</v>
      </c>
      <c r="BC1" s="258">
        <v>2011</v>
      </c>
      <c r="BD1" s="258">
        <v>2012</v>
      </c>
      <c r="BE1" s="258">
        <v>2013</v>
      </c>
      <c r="BF1" s="258">
        <v>2014</v>
      </c>
      <c r="BG1" s="258">
        <v>2015</v>
      </c>
      <c r="BH1" s="258">
        <v>2016</v>
      </c>
      <c r="BI1" s="258">
        <v>2017</v>
      </c>
      <c r="BJ1" s="258">
        <v>2018</v>
      </c>
      <c r="BK1" s="258">
        <v>2019</v>
      </c>
    </row>
    <row r="2" spans="1:63" x14ac:dyDescent="0.35">
      <c r="A2" s="52" t="s">
        <v>415</v>
      </c>
      <c r="B2" s="52" t="s">
        <v>249</v>
      </c>
      <c r="C2" s="52" t="s">
        <v>5</v>
      </c>
      <c r="D2" s="52" t="s">
        <v>0</v>
      </c>
      <c r="E2" s="52">
        <v>5000</v>
      </c>
      <c r="F2" s="52">
        <v>5100</v>
      </c>
      <c r="G2" s="52">
        <v>5300</v>
      </c>
      <c r="H2" s="52">
        <v>5400</v>
      </c>
      <c r="I2" s="52">
        <v>5500</v>
      </c>
      <c r="J2" s="52">
        <v>5700</v>
      </c>
      <c r="K2" s="52">
        <v>5800</v>
      </c>
      <c r="L2" s="52">
        <v>6000</v>
      </c>
      <c r="M2" s="52">
        <v>6100</v>
      </c>
      <c r="N2" s="52">
        <v>6200</v>
      </c>
      <c r="O2" s="52">
        <v>6400</v>
      </c>
      <c r="P2" s="52">
        <v>6500</v>
      </c>
      <c r="Q2" s="52">
        <v>6600</v>
      </c>
      <c r="R2" s="52">
        <v>6700</v>
      </c>
      <c r="S2" s="52">
        <v>6000</v>
      </c>
      <c r="T2" s="52">
        <v>6900</v>
      </c>
      <c r="U2" s="52">
        <v>6000</v>
      </c>
      <c r="V2" s="52">
        <v>5200</v>
      </c>
      <c r="W2" s="52">
        <v>6500</v>
      </c>
      <c r="X2" s="52">
        <v>8000</v>
      </c>
      <c r="Y2" s="52">
        <v>9000</v>
      </c>
      <c r="Z2" s="52">
        <v>10000</v>
      </c>
      <c r="AA2" s="52">
        <v>11000</v>
      </c>
      <c r="AB2" s="52">
        <v>13000</v>
      </c>
      <c r="AC2" s="52">
        <v>12000</v>
      </c>
      <c r="AD2" s="52">
        <v>12000</v>
      </c>
      <c r="AE2" s="52">
        <v>12000</v>
      </c>
      <c r="AF2" s="52">
        <v>13000</v>
      </c>
      <c r="AG2" s="52">
        <v>13000</v>
      </c>
      <c r="AH2" s="52">
        <v>14000</v>
      </c>
      <c r="AI2" s="52">
        <v>14500</v>
      </c>
      <c r="AJ2" s="52">
        <v>15000</v>
      </c>
      <c r="AK2" s="52">
        <v>15500</v>
      </c>
      <c r="AL2" s="52">
        <v>16500</v>
      </c>
      <c r="AM2" s="52">
        <v>19073</v>
      </c>
      <c r="AN2" s="52">
        <v>22000</v>
      </c>
      <c r="AO2" s="52">
        <v>26000</v>
      </c>
      <c r="AP2" s="52">
        <v>29000</v>
      </c>
      <c r="AQ2" s="52">
        <v>35000</v>
      </c>
      <c r="AR2" s="52">
        <v>37000</v>
      </c>
      <c r="AS2" s="52">
        <v>46000</v>
      </c>
      <c r="AT2" s="52">
        <v>84000</v>
      </c>
      <c r="AU2" s="52">
        <v>130000</v>
      </c>
      <c r="AV2" s="52">
        <v>146000</v>
      </c>
      <c r="AW2" s="52">
        <v>148000</v>
      </c>
      <c r="AX2" s="52">
        <v>150000</v>
      </c>
      <c r="AY2" s="52">
        <v>205025</v>
      </c>
      <c r="AZ2" s="52">
        <v>152190</v>
      </c>
      <c r="BA2" s="52">
        <v>173900</v>
      </c>
      <c r="BB2" s="52">
        <v>178600</v>
      </c>
      <c r="BC2" s="52">
        <v>230000</v>
      </c>
      <c r="BD2" s="52">
        <v>365100</v>
      </c>
      <c r="BE2" s="52">
        <v>420425</v>
      </c>
      <c r="BF2" s="52">
        <v>508580</v>
      </c>
      <c r="BG2" s="52">
        <v>787000</v>
      </c>
      <c r="BH2" s="52">
        <v>796200</v>
      </c>
      <c r="BI2" s="52">
        <v>946820</v>
      </c>
      <c r="BJ2" s="52">
        <v>970985</v>
      </c>
      <c r="BK2" s="52">
        <v>1056465</v>
      </c>
    </row>
    <row r="3" spans="1:63" x14ac:dyDescent="0.35">
      <c r="A3" s="52" t="s">
        <v>415</v>
      </c>
      <c r="B3" s="52" t="s">
        <v>252</v>
      </c>
      <c r="C3" s="52" t="s">
        <v>5</v>
      </c>
      <c r="D3" s="52" t="s">
        <v>0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</row>
    <row r="4" spans="1:63" x14ac:dyDescent="0.35">
      <c r="A4" s="52" t="s">
        <v>415</v>
      </c>
      <c r="B4" s="52" t="s">
        <v>254</v>
      </c>
      <c r="C4" s="52" t="s">
        <v>5</v>
      </c>
      <c r="D4" s="52" t="s">
        <v>0</v>
      </c>
      <c r="E4" s="25">
        <v>7600</v>
      </c>
      <c r="F4" s="25">
        <v>7800</v>
      </c>
      <c r="G4" s="25">
        <v>7900</v>
      </c>
      <c r="H4" s="25">
        <v>8100</v>
      </c>
      <c r="I4" s="25">
        <v>8300</v>
      </c>
      <c r="J4" s="25">
        <v>8400</v>
      </c>
      <c r="K4" s="25">
        <v>8000</v>
      </c>
      <c r="L4" s="25">
        <v>9000</v>
      </c>
      <c r="M4" s="25">
        <v>9500</v>
      </c>
      <c r="N4" s="25">
        <v>10500</v>
      </c>
      <c r="O4" s="25">
        <v>9300</v>
      </c>
      <c r="P4" s="25">
        <v>9500</v>
      </c>
      <c r="Q4" s="25">
        <v>9500</v>
      </c>
      <c r="R4" s="25">
        <v>9700</v>
      </c>
      <c r="S4" s="25">
        <v>8800</v>
      </c>
      <c r="T4" s="25">
        <v>9000</v>
      </c>
      <c r="U4" s="25">
        <v>10000</v>
      </c>
      <c r="V4" s="25">
        <v>10000</v>
      </c>
      <c r="W4" s="25">
        <v>12000</v>
      </c>
      <c r="X4" s="25">
        <v>13000</v>
      </c>
      <c r="Y4" s="25">
        <v>14000</v>
      </c>
      <c r="Z4" s="25">
        <v>15000</v>
      </c>
      <c r="AA4" s="25">
        <v>16000</v>
      </c>
      <c r="AB4" s="25">
        <v>18000</v>
      </c>
      <c r="AC4" s="25">
        <v>20000</v>
      </c>
      <c r="AD4" s="25">
        <v>22000</v>
      </c>
      <c r="AE4" s="25">
        <v>24000</v>
      </c>
      <c r="AF4" s="25">
        <v>26000</v>
      </c>
      <c r="AG4" s="25">
        <v>28000</v>
      </c>
      <c r="AH4" s="25">
        <v>30000</v>
      </c>
      <c r="AI4" s="25">
        <v>31000</v>
      </c>
      <c r="AJ4" s="25">
        <v>33000</v>
      </c>
      <c r="AK4" s="25">
        <v>35000</v>
      </c>
      <c r="AL4" s="25">
        <v>37000</v>
      </c>
      <c r="AM4" s="25">
        <v>34000</v>
      </c>
      <c r="AN4" s="25">
        <v>35000</v>
      </c>
      <c r="AO4" s="25">
        <v>36000</v>
      </c>
      <c r="AP4" s="25">
        <v>36975</v>
      </c>
      <c r="AQ4" s="25">
        <v>37703</v>
      </c>
      <c r="AR4" s="25">
        <v>38000</v>
      </c>
      <c r="AS4" s="25">
        <v>39658</v>
      </c>
      <c r="AT4" s="25">
        <v>41184</v>
      </c>
      <c r="AU4" s="25">
        <v>42947</v>
      </c>
      <c r="AV4" s="25">
        <v>44595</v>
      </c>
      <c r="AW4" s="25">
        <v>46257</v>
      </c>
      <c r="AX4" s="25">
        <v>48027</v>
      </c>
      <c r="AY4" s="25">
        <v>49907</v>
      </c>
      <c r="AZ4" s="25">
        <v>55000</v>
      </c>
      <c r="BA4" s="25">
        <v>56000</v>
      </c>
      <c r="BB4" s="25">
        <v>51497</v>
      </c>
      <c r="BC4" s="25">
        <v>48440</v>
      </c>
      <c r="BD4" s="25">
        <v>40000</v>
      </c>
      <c r="BE4" s="25">
        <v>43871</v>
      </c>
      <c r="BF4" s="25">
        <v>45976</v>
      </c>
      <c r="BG4" s="25">
        <v>46514</v>
      </c>
      <c r="BH4" s="25">
        <v>45980</v>
      </c>
      <c r="BI4" s="25">
        <v>46061</v>
      </c>
      <c r="BJ4" s="25">
        <v>46142</v>
      </c>
      <c r="BK4" s="25">
        <v>46223</v>
      </c>
    </row>
    <row r="5" spans="1:63" x14ac:dyDescent="0.35">
      <c r="A5" s="52" t="s">
        <v>415</v>
      </c>
      <c r="B5" s="52" t="s">
        <v>426</v>
      </c>
      <c r="C5" s="52" t="s">
        <v>5</v>
      </c>
      <c r="D5" s="52" t="s">
        <v>0</v>
      </c>
      <c r="E5" s="25">
        <v>3800</v>
      </c>
      <c r="F5" s="25">
        <v>3800</v>
      </c>
      <c r="G5" s="25">
        <v>3900</v>
      </c>
      <c r="H5" s="25">
        <v>4100</v>
      </c>
      <c r="I5" s="25">
        <v>4000</v>
      </c>
      <c r="J5" s="25">
        <v>4250</v>
      </c>
      <c r="K5" s="25">
        <v>4300</v>
      </c>
      <c r="L5" s="25">
        <v>4400</v>
      </c>
      <c r="M5" s="25">
        <v>4500</v>
      </c>
      <c r="N5" s="25">
        <v>4600</v>
      </c>
      <c r="O5" s="25">
        <v>4800</v>
      </c>
      <c r="P5" s="25">
        <v>5000</v>
      </c>
      <c r="Q5" s="25">
        <v>5000</v>
      </c>
      <c r="R5" s="25">
        <v>5100</v>
      </c>
      <c r="S5" s="25">
        <v>4800</v>
      </c>
      <c r="T5" s="25">
        <v>5000</v>
      </c>
      <c r="U5" s="25">
        <v>4500</v>
      </c>
      <c r="V5" s="25">
        <v>4200</v>
      </c>
      <c r="W5" s="25">
        <v>5000</v>
      </c>
      <c r="X5" s="25">
        <v>6000</v>
      </c>
      <c r="Y5" s="25">
        <v>6200</v>
      </c>
      <c r="Z5" s="25">
        <v>6500</v>
      </c>
      <c r="AA5" s="25">
        <v>7000</v>
      </c>
      <c r="AB5" s="25">
        <v>7400</v>
      </c>
      <c r="AC5" s="25">
        <v>7800</v>
      </c>
      <c r="AD5" s="25">
        <v>8000</v>
      </c>
      <c r="AE5" s="25">
        <v>7000</v>
      </c>
      <c r="AF5" s="25">
        <v>6500</v>
      </c>
      <c r="AG5" s="25">
        <v>7000</v>
      </c>
      <c r="AH5" s="25">
        <v>7500</v>
      </c>
      <c r="AI5" s="25">
        <v>8000</v>
      </c>
      <c r="AJ5" s="25">
        <v>9000</v>
      </c>
      <c r="AK5" s="25">
        <v>9500</v>
      </c>
      <c r="AL5" s="25">
        <v>10000</v>
      </c>
      <c r="AM5" s="25">
        <v>8000</v>
      </c>
      <c r="AN5" s="25">
        <v>7000</v>
      </c>
      <c r="AO5" s="25">
        <v>8000</v>
      </c>
      <c r="AP5" s="25">
        <v>9000</v>
      </c>
      <c r="AQ5" s="25">
        <v>9401</v>
      </c>
      <c r="AR5" s="25">
        <v>9800</v>
      </c>
      <c r="AS5" s="25">
        <v>9500</v>
      </c>
      <c r="AT5" s="25">
        <v>10000</v>
      </c>
      <c r="AU5" s="25">
        <v>9500</v>
      </c>
      <c r="AV5" s="25">
        <v>9566</v>
      </c>
      <c r="AW5" s="25">
        <v>9600</v>
      </c>
      <c r="AX5" s="25">
        <v>10000</v>
      </c>
      <c r="AY5" s="25">
        <v>11000</v>
      </c>
      <c r="AZ5" s="25">
        <v>11000</v>
      </c>
      <c r="BA5" s="25">
        <v>11200</v>
      </c>
      <c r="BB5" s="25">
        <v>11306</v>
      </c>
      <c r="BC5" s="25">
        <v>11442</v>
      </c>
      <c r="BD5" s="25">
        <v>11600</v>
      </c>
      <c r="BE5" s="25">
        <v>11672</v>
      </c>
      <c r="BF5" s="25">
        <v>11745</v>
      </c>
      <c r="BG5" s="25">
        <v>11851</v>
      </c>
      <c r="BH5" s="25">
        <v>11928</v>
      </c>
      <c r="BI5" s="25">
        <v>12034</v>
      </c>
      <c r="BJ5" s="25">
        <v>12140</v>
      </c>
      <c r="BK5" s="25">
        <v>12246</v>
      </c>
    </row>
    <row r="6" spans="1:63" x14ac:dyDescent="0.35">
      <c r="A6" s="52" t="s">
        <v>415</v>
      </c>
      <c r="B6" s="52" t="s">
        <v>250</v>
      </c>
      <c r="C6" s="52" t="s">
        <v>5</v>
      </c>
      <c r="D6" s="52" t="s">
        <v>0</v>
      </c>
      <c r="E6" s="25">
        <v>504</v>
      </c>
      <c r="F6" s="25">
        <v>510</v>
      </c>
      <c r="G6" s="25">
        <v>530</v>
      </c>
      <c r="H6" s="25">
        <v>540</v>
      </c>
      <c r="I6" s="25">
        <v>554</v>
      </c>
      <c r="J6" s="25">
        <v>520</v>
      </c>
      <c r="K6" s="25">
        <v>560</v>
      </c>
      <c r="L6" s="25">
        <v>600</v>
      </c>
      <c r="M6" s="25">
        <v>600</v>
      </c>
      <c r="N6" s="25">
        <v>600</v>
      </c>
      <c r="O6" s="25">
        <v>650</v>
      </c>
      <c r="P6" s="25">
        <v>700</v>
      </c>
      <c r="Q6" s="25">
        <v>700</v>
      </c>
      <c r="R6" s="25">
        <v>700</v>
      </c>
      <c r="S6" s="25">
        <v>500</v>
      </c>
      <c r="T6" s="25">
        <v>610</v>
      </c>
      <c r="U6" s="25">
        <v>550</v>
      </c>
      <c r="V6" s="25">
        <v>500</v>
      </c>
      <c r="W6" s="25">
        <v>600</v>
      </c>
      <c r="X6" s="25">
        <v>700</v>
      </c>
      <c r="Y6" s="25">
        <v>800</v>
      </c>
      <c r="Z6" s="25">
        <v>900</v>
      </c>
      <c r="AA6" s="25">
        <v>1000</v>
      </c>
      <c r="AB6" s="25">
        <v>1100</v>
      </c>
      <c r="AC6" s="25">
        <v>1500</v>
      </c>
      <c r="AD6" s="25">
        <v>1700</v>
      </c>
      <c r="AE6" s="25">
        <v>1300</v>
      </c>
      <c r="AF6" s="25">
        <v>1000</v>
      </c>
      <c r="AG6" s="25">
        <v>1200</v>
      </c>
      <c r="AH6" s="25">
        <v>1500</v>
      </c>
      <c r="AI6" s="25">
        <v>1754</v>
      </c>
      <c r="AJ6" s="25">
        <v>1800</v>
      </c>
      <c r="AK6" s="25">
        <v>1900</v>
      </c>
      <c r="AL6" s="25">
        <v>2300</v>
      </c>
      <c r="AM6" s="25">
        <v>2000</v>
      </c>
      <c r="AN6" s="25">
        <v>2081</v>
      </c>
      <c r="AO6" s="25">
        <v>2196</v>
      </c>
      <c r="AP6" s="25">
        <v>2100</v>
      </c>
      <c r="AQ6" s="25">
        <v>2500</v>
      </c>
      <c r="AR6" s="25">
        <v>2622</v>
      </c>
      <c r="AS6" s="25">
        <v>2800</v>
      </c>
      <c r="AT6" s="25">
        <v>2882</v>
      </c>
      <c r="AU6" s="25">
        <v>3000</v>
      </c>
      <c r="AV6" s="25">
        <v>3152</v>
      </c>
      <c r="AW6" s="25">
        <v>3291</v>
      </c>
      <c r="AX6" s="25">
        <v>3438</v>
      </c>
      <c r="AY6" s="25">
        <v>3586</v>
      </c>
      <c r="AZ6" s="25">
        <v>3736</v>
      </c>
      <c r="BA6" s="25">
        <v>3889</v>
      </c>
      <c r="BB6" s="25">
        <v>4044</v>
      </c>
      <c r="BC6" s="25">
        <v>4203</v>
      </c>
      <c r="BD6" s="25">
        <v>4400</v>
      </c>
      <c r="BE6" s="25">
        <v>4531</v>
      </c>
      <c r="BF6" s="25">
        <v>4674</v>
      </c>
      <c r="BG6" s="25">
        <v>4844</v>
      </c>
      <c r="BH6" s="25">
        <v>4860</v>
      </c>
      <c r="BI6" s="25">
        <v>4992</v>
      </c>
      <c r="BJ6" s="25">
        <v>5125</v>
      </c>
      <c r="BK6" s="25">
        <v>5258</v>
      </c>
    </row>
    <row r="7" spans="1:63" x14ac:dyDescent="0.35">
      <c r="A7" s="52" t="s">
        <v>415</v>
      </c>
      <c r="B7" s="52" t="s">
        <v>427</v>
      </c>
      <c r="C7" s="52" t="s">
        <v>5</v>
      </c>
      <c r="D7" s="52" t="s">
        <v>0</v>
      </c>
      <c r="E7" s="25">
        <v>1500</v>
      </c>
      <c r="F7" s="25">
        <v>1500</v>
      </c>
      <c r="G7" s="25">
        <v>1600</v>
      </c>
      <c r="H7" s="25">
        <v>1400</v>
      </c>
      <c r="I7" s="25">
        <v>1700</v>
      </c>
      <c r="J7" s="25">
        <v>1500</v>
      </c>
      <c r="K7" s="25">
        <v>1400</v>
      </c>
      <c r="L7" s="25">
        <v>1500</v>
      </c>
      <c r="M7" s="25">
        <v>1600</v>
      </c>
      <c r="N7" s="25">
        <v>1800</v>
      </c>
      <c r="O7" s="25">
        <v>1900</v>
      </c>
      <c r="P7" s="25">
        <v>2000</v>
      </c>
      <c r="Q7" s="25">
        <v>2000</v>
      </c>
      <c r="R7" s="25">
        <v>2000</v>
      </c>
      <c r="S7" s="25">
        <v>1800</v>
      </c>
      <c r="T7" s="25">
        <v>2000</v>
      </c>
      <c r="U7" s="25">
        <v>2000</v>
      </c>
      <c r="V7" s="25">
        <v>2200</v>
      </c>
      <c r="W7" s="25">
        <v>2400</v>
      </c>
      <c r="X7" s="25">
        <v>2600</v>
      </c>
      <c r="Y7" s="25">
        <v>2700</v>
      </c>
      <c r="Z7" s="25">
        <v>2800</v>
      </c>
      <c r="AA7" s="25">
        <v>3000</v>
      </c>
      <c r="AB7" s="25">
        <v>3000</v>
      </c>
      <c r="AC7" s="25">
        <v>3000</v>
      </c>
      <c r="AD7" s="25">
        <v>3200</v>
      </c>
      <c r="AE7" s="25">
        <v>2800</v>
      </c>
      <c r="AF7" s="25">
        <v>2500</v>
      </c>
      <c r="AG7" s="25">
        <v>2800</v>
      </c>
      <c r="AH7" s="25">
        <v>3000</v>
      </c>
      <c r="AI7" s="25">
        <v>3200</v>
      </c>
      <c r="AJ7" s="25">
        <v>3300</v>
      </c>
      <c r="AK7" s="25">
        <v>3500</v>
      </c>
      <c r="AL7" s="25">
        <v>3400</v>
      </c>
      <c r="AM7" s="25">
        <v>3100</v>
      </c>
      <c r="AN7" s="25">
        <v>3900</v>
      </c>
      <c r="AO7" s="25">
        <v>3200</v>
      </c>
      <c r="AP7" s="25">
        <v>3300</v>
      </c>
      <c r="AQ7" s="25">
        <v>3400</v>
      </c>
      <c r="AR7" s="25">
        <v>3500</v>
      </c>
      <c r="AS7" s="25">
        <v>3300</v>
      </c>
      <c r="AT7" s="25">
        <v>3400</v>
      </c>
      <c r="AU7" s="25">
        <v>3600</v>
      </c>
      <c r="AV7" s="25">
        <v>3500</v>
      </c>
      <c r="AW7" s="25">
        <v>3600</v>
      </c>
      <c r="AX7" s="25">
        <v>3600</v>
      </c>
      <c r="AY7" s="25">
        <v>3700</v>
      </c>
      <c r="AZ7" s="25">
        <v>3900</v>
      </c>
      <c r="BA7" s="25">
        <v>4000</v>
      </c>
      <c r="BB7" s="25">
        <v>3130</v>
      </c>
      <c r="BC7" s="25">
        <v>6090</v>
      </c>
      <c r="BD7" s="25">
        <v>8170</v>
      </c>
      <c r="BE7" s="25">
        <v>6430</v>
      </c>
      <c r="BF7" s="25">
        <v>13555</v>
      </c>
      <c r="BG7" s="25">
        <v>17005</v>
      </c>
      <c r="BH7" s="25">
        <v>18890</v>
      </c>
      <c r="BI7" s="25">
        <v>18540</v>
      </c>
      <c r="BJ7" s="25">
        <v>20235</v>
      </c>
      <c r="BK7" s="25">
        <v>22024</v>
      </c>
    </row>
    <row r="8" spans="1:63" x14ac:dyDescent="0.35">
      <c r="A8" s="52" t="s">
        <v>415</v>
      </c>
      <c r="B8" s="52" t="s">
        <v>251</v>
      </c>
      <c r="C8" s="52" t="s">
        <v>5</v>
      </c>
      <c r="D8" s="52" t="s">
        <v>0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>
        <v>28989</v>
      </c>
      <c r="BI8" s="25">
        <v>25295</v>
      </c>
      <c r="BJ8" s="25">
        <v>27365</v>
      </c>
      <c r="BK8" s="25">
        <v>27631</v>
      </c>
    </row>
    <row r="9" spans="1:63" x14ac:dyDescent="0.35">
      <c r="A9" s="52" t="s">
        <v>415</v>
      </c>
      <c r="B9" s="52" t="s">
        <v>253</v>
      </c>
      <c r="C9" s="52" t="s">
        <v>5</v>
      </c>
      <c r="D9" s="52" t="s">
        <v>0</v>
      </c>
      <c r="E9" s="25">
        <v>20200</v>
      </c>
      <c r="F9" s="25">
        <v>20600</v>
      </c>
      <c r="G9" s="25">
        <v>21000</v>
      </c>
      <c r="H9" s="25">
        <v>22000</v>
      </c>
      <c r="I9" s="25">
        <v>21000</v>
      </c>
      <c r="J9" s="25">
        <v>23500</v>
      </c>
      <c r="K9" s="25">
        <v>23000</v>
      </c>
      <c r="L9" s="25">
        <v>24000</v>
      </c>
      <c r="M9" s="25">
        <v>26000</v>
      </c>
      <c r="N9" s="25">
        <v>27000</v>
      </c>
      <c r="O9" s="25">
        <v>25000</v>
      </c>
      <c r="P9" s="25">
        <v>26000</v>
      </c>
      <c r="Q9" s="25">
        <v>26000</v>
      </c>
      <c r="R9" s="25">
        <v>26500</v>
      </c>
      <c r="S9" s="25">
        <v>24000</v>
      </c>
      <c r="T9" s="25">
        <v>26000</v>
      </c>
      <c r="U9" s="25">
        <v>28000</v>
      </c>
      <c r="V9" s="25">
        <v>26000</v>
      </c>
      <c r="W9" s="25">
        <v>30000</v>
      </c>
      <c r="X9" s="25">
        <v>32000</v>
      </c>
      <c r="Y9" s="25">
        <v>32000</v>
      </c>
      <c r="Z9" s="25">
        <v>34000</v>
      </c>
      <c r="AA9" s="25">
        <v>32000</v>
      </c>
      <c r="AB9" s="25">
        <v>33000</v>
      </c>
      <c r="AC9" s="25">
        <v>34000</v>
      </c>
      <c r="AD9" s="25">
        <v>36000</v>
      </c>
      <c r="AE9" s="25">
        <v>32000</v>
      </c>
      <c r="AF9" s="25">
        <v>28000</v>
      </c>
      <c r="AG9" s="25">
        <v>30000</v>
      </c>
      <c r="AH9" s="25">
        <v>32000</v>
      </c>
      <c r="AI9" s="25">
        <v>31691</v>
      </c>
      <c r="AJ9" s="25">
        <v>33000</v>
      </c>
      <c r="AK9" s="25">
        <v>34000</v>
      </c>
      <c r="AL9" s="25">
        <v>30000</v>
      </c>
      <c r="AM9" s="25">
        <v>31000</v>
      </c>
      <c r="AN9" s="25">
        <v>32000</v>
      </c>
      <c r="AO9" s="25">
        <v>33000</v>
      </c>
      <c r="AP9" s="25">
        <v>34000</v>
      </c>
      <c r="AQ9" s="25">
        <v>34000</v>
      </c>
      <c r="AR9" s="25">
        <v>35000</v>
      </c>
      <c r="AS9" s="25">
        <v>37000</v>
      </c>
      <c r="AT9" s="25">
        <v>40000</v>
      </c>
      <c r="AU9" s="25">
        <v>40000</v>
      </c>
      <c r="AV9" s="25">
        <v>41500</v>
      </c>
      <c r="AW9" s="25">
        <v>41000</v>
      </c>
      <c r="AX9" s="25">
        <v>42000</v>
      </c>
      <c r="AY9" s="25">
        <v>42500</v>
      </c>
      <c r="AZ9" s="25">
        <v>33260</v>
      </c>
      <c r="BA9" s="25">
        <v>45780</v>
      </c>
      <c r="BB9" s="25">
        <v>42310</v>
      </c>
      <c r="BC9" s="25">
        <v>60125</v>
      </c>
      <c r="BD9" s="25">
        <v>49615</v>
      </c>
      <c r="BE9" s="25">
        <v>36355</v>
      </c>
      <c r="BF9" s="25">
        <v>61695</v>
      </c>
      <c r="BG9" s="25">
        <v>57095</v>
      </c>
      <c r="BH9" s="25">
        <v>58400</v>
      </c>
      <c r="BI9" s="25">
        <v>32470</v>
      </c>
      <c r="BJ9" s="25">
        <v>34230</v>
      </c>
      <c r="BK9" s="25">
        <v>43466</v>
      </c>
    </row>
    <row r="10" spans="1:63" x14ac:dyDescent="0.35">
      <c r="A10" s="52" t="s">
        <v>415</v>
      </c>
      <c r="B10" s="52" t="s">
        <v>264</v>
      </c>
      <c r="C10" s="52" t="s">
        <v>5</v>
      </c>
      <c r="D10" s="52" t="s">
        <v>0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>
        <v>3500</v>
      </c>
      <c r="AI10" s="25">
        <v>3520</v>
      </c>
      <c r="AJ10" s="25">
        <v>4187</v>
      </c>
      <c r="AK10" s="25">
        <v>4766</v>
      </c>
      <c r="AL10" s="25">
        <v>3800</v>
      </c>
      <c r="AM10" s="25">
        <v>6983</v>
      </c>
      <c r="AN10" s="25">
        <v>9076</v>
      </c>
      <c r="AO10" s="25">
        <v>3900</v>
      </c>
      <c r="AP10" s="25">
        <v>15306</v>
      </c>
      <c r="AQ10" s="25">
        <v>18249</v>
      </c>
      <c r="AR10" s="25">
        <v>4000</v>
      </c>
      <c r="AS10" s="25">
        <v>4310</v>
      </c>
      <c r="AT10" s="25">
        <v>82945</v>
      </c>
      <c r="AU10" s="25">
        <v>84350</v>
      </c>
      <c r="AV10" s="25">
        <v>60400</v>
      </c>
      <c r="AW10" s="25">
        <v>65000</v>
      </c>
      <c r="AX10" s="25">
        <v>70000</v>
      </c>
      <c r="AY10" s="25">
        <v>91070</v>
      </c>
      <c r="AZ10" s="25">
        <v>100000</v>
      </c>
      <c r="BA10" s="25">
        <v>114780</v>
      </c>
      <c r="BB10" s="25">
        <v>106200</v>
      </c>
      <c r="BC10" s="25">
        <v>122985</v>
      </c>
      <c r="BD10" s="25">
        <v>107856</v>
      </c>
      <c r="BE10" s="25">
        <v>154200</v>
      </c>
      <c r="BF10" s="25">
        <v>158945</v>
      </c>
      <c r="BG10" s="25">
        <v>196165</v>
      </c>
      <c r="BH10" s="25">
        <v>194515</v>
      </c>
      <c r="BI10" s="25">
        <v>128850</v>
      </c>
      <c r="BJ10" s="25">
        <v>198160</v>
      </c>
      <c r="BK10" s="25">
        <v>196765</v>
      </c>
    </row>
    <row r="11" spans="1:63" x14ac:dyDescent="0.35"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</row>
    <row r="12" spans="1:63" x14ac:dyDescent="0.35">
      <c r="A12" s="52" t="s">
        <v>415</v>
      </c>
      <c r="B12" s="52" t="s">
        <v>255</v>
      </c>
      <c r="C12" s="52" t="s">
        <v>5</v>
      </c>
      <c r="D12" s="52" t="s">
        <v>0</v>
      </c>
      <c r="E12" s="25">
        <v>1400</v>
      </c>
      <c r="F12" s="25">
        <v>1400</v>
      </c>
      <c r="G12" s="25">
        <v>1200</v>
      </c>
      <c r="H12" s="25">
        <v>1500</v>
      </c>
      <c r="I12" s="25">
        <v>1500</v>
      </c>
      <c r="J12" s="25">
        <v>1550</v>
      </c>
      <c r="K12" s="25">
        <v>1700</v>
      </c>
      <c r="L12" s="25">
        <v>1600</v>
      </c>
      <c r="M12" s="25">
        <v>1650</v>
      </c>
      <c r="N12" s="25">
        <v>1700</v>
      </c>
      <c r="O12" s="25">
        <v>1750</v>
      </c>
      <c r="P12" s="25">
        <v>1800</v>
      </c>
      <c r="Q12" s="25">
        <v>1800</v>
      </c>
      <c r="R12" s="25">
        <v>1800</v>
      </c>
      <c r="S12" s="25">
        <v>1600</v>
      </c>
      <c r="T12" s="25">
        <v>1600</v>
      </c>
      <c r="U12" s="25">
        <v>1200</v>
      </c>
      <c r="V12" s="25">
        <v>1000</v>
      </c>
      <c r="W12" s="25">
        <v>1500</v>
      </c>
      <c r="X12" s="25">
        <v>2000</v>
      </c>
      <c r="Y12" s="25">
        <v>2200</v>
      </c>
      <c r="Z12" s="25">
        <v>2500</v>
      </c>
      <c r="AA12" s="25">
        <v>3000</v>
      </c>
      <c r="AB12" s="25">
        <v>3500</v>
      </c>
      <c r="AC12" s="25">
        <v>4000</v>
      </c>
      <c r="AD12" s="25">
        <v>4500</v>
      </c>
      <c r="AE12" s="25">
        <v>3500</v>
      </c>
      <c r="AF12" s="25">
        <v>3000</v>
      </c>
      <c r="AG12" s="25">
        <v>3500</v>
      </c>
      <c r="AH12" s="25">
        <v>4000</v>
      </c>
      <c r="AI12" s="25">
        <v>4527</v>
      </c>
      <c r="AJ12" s="25">
        <v>4500</v>
      </c>
      <c r="AK12" s="25">
        <v>5000</v>
      </c>
      <c r="AL12" s="25">
        <v>5500</v>
      </c>
      <c r="AM12" s="25">
        <v>4000</v>
      </c>
      <c r="AN12" s="25">
        <v>5000</v>
      </c>
      <c r="AO12" s="25">
        <v>6000</v>
      </c>
      <c r="AP12" s="25">
        <v>7000</v>
      </c>
      <c r="AQ12" s="25">
        <v>6126</v>
      </c>
      <c r="AR12" s="25">
        <v>6130</v>
      </c>
      <c r="AS12" s="25">
        <v>6133</v>
      </c>
      <c r="AT12" s="25">
        <v>6134</v>
      </c>
      <c r="AU12" s="25">
        <v>6134</v>
      </c>
      <c r="AV12" s="25">
        <v>6132</v>
      </c>
      <c r="AW12" s="25">
        <v>6128</v>
      </c>
      <c r="AX12" s="25">
        <v>6125</v>
      </c>
      <c r="AY12" s="25">
        <v>6120</v>
      </c>
      <c r="AZ12" s="25">
        <v>6114</v>
      </c>
      <c r="BA12" s="25">
        <v>6107</v>
      </c>
      <c r="BB12" s="25">
        <v>6099</v>
      </c>
      <c r="BC12" s="25">
        <v>6090</v>
      </c>
      <c r="BD12" s="25">
        <v>6000</v>
      </c>
      <c r="BE12" s="25">
        <v>6235</v>
      </c>
      <c r="BF12" s="25">
        <v>6337</v>
      </c>
      <c r="BG12" s="25">
        <v>6317</v>
      </c>
      <c r="BH12" s="25">
        <v>6278</v>
      </c>
      <c r="BI12" s="25">
        <v>6296</v>
      </c>
      <c r="BJ12" s="25">
        <v>6314</v>
      </c>
      <c r="BK12" s="25">
        <v>6332</v>
      </c>
    </row>
    <row r="13" spans="1:63" x14ac:dyDescent="0.35">
      <c r="A13" s="52" t="s">
        <v>415</v>
      </c>
      <c r="B13" s="52" t="s">
        <v>257</v>
      </c>
      <c r="C13" s="52" t="s">
        <v>5</v>
      </c>
      <c r="D13" s="52" t="s">
        <v>0</v>
      </c>
      <c r="E13" s="25">
        <v>1500</v>
      </c>
      <c r="F13" s="25">
        <v>1500</v>
      </c>
      <c r="G13" s="25">
        <v>1600</v>
      </c>
      <c r="H13" s="25">
        <v>1650</v>
      </c>
      <c r="I13" s="25">
        <v>1650</v>
      </c>
      <c r="J13" s="25">
        <v>1600</v>
      </c>
      <c r="K13" s="25">
        <v>1700</v>
      </c>
      <c r="L13" s="25">
        <v>1700</v>
      </c>
      <c r="M13" s="25">
        <v>1800</v>
      </c>
      <c r="N13" s="25">
        <v>1850</v>
      </c>
      <c r="O13" s="25">
        <v>1900</v>
      </c>
      <c r="P13" s="25">
        <v>2000</v>
      </c>
      <c r="Q13" s="25">
        <v>2000</v>
      </c>
      <c r="R13" s="25">
        <v>2000</v>
      </c>
      <c r="S13" s="25">
        <v>1600</v>
      </c>
      <c r="T13" s="25">
        <v>1800</v>
      </c>
      <c r="U13" s="25">
        <v>1500</v>
      </c>
      <c r="V13" s="25">
        <v>1300</v>
      </c>
      <c r="W13" s="25">
        <v>1800</v>
      </c>
      <c r="X13" s="25">
        <v>2600</v>
      </c>
      <c r="Y13" s="25">
        <v>2800</v>
      </c>
      <c r="Z13" s="25">
        <v>3000</v>
      </c>
      <c r="AA13" s="25">
        <v>4000</v>
      </c>
      <c r="AB13" s="25">
        <v>4000</v>
      </c>
      <c r="AC13" s="25">
        <v>4000</v>
      </c>
      <c r="AD13" s="25">
        <v>4500</v>
      </c>
      <c r="AE13" s="25">
        <v>3500</v>
      </c>
      <c r="AF13" s="25">
        <v>3000</v>
      </c>
      <c r="AG13" s="25">
        <v>4000</v>
      </c>
      <c r="AH13" s="25">
        <v>4500</v>
      </c>
      <c r="AI13" s="25">
        <v>5000</v>
      </c>
      <c r="AJ13" s="25">
        <v>6000</v>
      </c>
      <c r="AK13" s="25">
        <v>6892</v>
      </c>
      <c r="AL13" s="25">
        <v>7000</v>
      </c>
      <c r="AM13" s="25">
        <v>5000</v>
      </c>
      <c r="AN13" s="25">
        <v>6000</v>
      </c>
      <c r="AO13" s="25">
        <v>7500</v>
      </c>
      <c r="AP13" s="25">
        <v>9000</v>
      </c>
      <c r="AQ13" s="25">
        <v>9460</v>
      </c>
      <c r="AR13" s="25">
        <v>9600</v>
      </c>
      <c r="AS13" s="25">
        <v>9500</v>
      </c>
      <c r="AT13" s="25">
        <v>10000</v>
      </c>
      <c r="AU13" s="25">
        <v>10142</v>
      </c>
      <c r="AV13" s="25">
        <v>10500</v>
      </c>
      <c r="AW13" s="25">
        <v>12000</v>
      </c>
      <c r="AX13" s="25">
        <v>13000</v>
      </c>
      <c r="AY13" s="25">
        <v>13500</v>
      </c>
      <c r="AZ13" s="25">
        <v>13600</v>
      </c>
      <c r="BA13" s="25">
        <v>13800</v>
      </c>
      <c r="BB13" s="25">
        <v>15000</v>
      </c>
      <c r="BC13" s="25">
        <v>11031</v>
      </c>
      <c r="BD13" s="25">
        <v>6165</v>
      </c>
      <c r="BE13" s="25">
        <v>4040</v>
      </c>
      <c r="BF13" s="25">
        <v>4520</v>
      </c>
      <c r="BG13" s="25">
        <v>5585</v>
      </c>
      <c r="BH13" s="25">
        <v>5600</v>
      </c>
      <c r="BI13" s="25">
        <v>5895</v>
      </c>
      <c r="BJ13" s="25">
        <v>6855</v>
      </c>
      <c r="BK13" s="25">
        <v>7573</v>
      </c>
    </row>
    <row r="14" spans="1:63" x14ac:dyDescent="0.35">
      <c r="A14" s="52" t="s">
        <v>415</v>
      </c>
      <c r="B14" s="52" t="s">
        <v>256</v>
      </c>
      <c r="C14" s="52" t="s">
        <v>5</v>
      </c>
      <c r="D14" s="52" t="s">
        <v>0</v>
      </c>
      <c r="E14" s="25">
        <v>12600</v>
      </c>
      <c r="F14" s="25">
        <v>13000</v>
      </c>
      <c r="G14" s="25">
        <v>13500</v>
      </c>
      <c r="H14" s="25">
        <v>12000</v>
      </c>
      <c r="I14" s="25">
        <v>14000</v>
      </c>
      <c r="J14" s="25">
        <v>14000</v>
      </c>
      <c r="K14" s="25">
        <v>15000</v>
      </c>
      <c r="L14" s="25">
        <v>13500</v>
      </c>
      <c r="M14" s="25">
        <v>15000</v>
      </c>
      <c r="N14" s="25">
        <v>17000</v>
      </c>
      <c r="O14" s="25">
        <v>16000</v>
      </c>
      <c r="P14" s="25">
        <v>17000</v>
      </c>
      <c r="Q14" s="25">
        <v>17000</v>
      </c>
      <c r="R14" s="25">
        <v>17500</v>
      </c>
      <c r="S14" s="25">
        <v>16000</v>
      </c>
      <c r="T14" s="25">
        <v>17000</v>
      </c>
      <c r="U14" s="25">
        <v>16000</v>
      </c>
      <c r="V14" s="25">
        <v>15500</v>
      </c>
      <c r="W14" s="25">
        <v>16500</v>
      </c>
      <c r="X14" s="25">
        <v>18000</v>
      </c>
      <c r="Y14" s="25">
        <v>20000</v>
      </c>
      <c r="Z14" s="25">
        <v>20000</v>
      </c>
      <c r="AA14" s="25">
        <v>21000</v>
      </c>
      <c r="AB14" s="25">
        <v>22000</v>
      </c>
      <c r="AC14" s="25">
        <v>23000</v>
      </c>
      <c r="AD14" s="25">
        <v>23000</v>
      </c>
      <c r="AE14" s="25">
        <v>20000</v>
      </c>
      <c r="AF14" s="25">
        <v>18000</v>
      </c>
      <c r="AG14" s="25">
        <v>20000</v>
      </c>
      <c r="AH14" s="25">
        <v>21000</v>
      </c>
      <c r="AI14" s="25">
        <v>22000</v>
      </c>
      <c r="AJ14" s="25">
        <v>22709</v>
      </c>
      <c r="AK14" s="25">
        <v>23427</v>
      </c>
      <c r="AL14" s="25">
        <v>24000</v>
      </c>
      <c r="AM14" s="25">
        <v>20000</v>
      </c>
      <c r="AN14" s="25">
        <v>22000</v>
      </c>
      <c r="AO14" s="25">
        <v>25000</v>
      </c>
      <c r="AP14" s="25">
        <v>28000</v>
      </c>
      <c r="AQ14" s="25">
        <v>28294</v>
      </c>
      <c r="AR14" s="25">
        <v>29000</v>
      </c>
      <c r="AS14" s="25">
        <v>28000</v>
      </c>
      <c r="AT14" s="25">
        <v>29000</v>
      </c>
      <c r="AU14" s="25">
        <v>28000</v>
      </c>
      <c r="AV14" s="25">
        <v>37500</v>
      </c>
      <c r="AW14" s="25">
        <v>40400</v>
      </c>
      <c r="AX14" s="25">
        <v>42500</v>
      </c>
      <c r="AY14" s="25">
        <v>47000</v>
      </c>
      <c r="AZ14" s="25">
        <v>48000</v>
      </c>
      <c r="BA14" s="25">
        <v>48500</v>
      </c>
      <c r="BB14" s="25">
        <v>46683</v>
      </c>
      <c r="BC14" s="25">
        <v>45170</v>
      </c>
      <c r="BD14" s="25">
        <v>42000</v>
      </c>
      <c r="BE14" s="25">
        <v>42878</v>
      </c>
      <c r="BF14" s="25">
        <v>43688</v>
      </c>
      <c r="BG14" s="25">
        <v>45895</v>
      </c>
      <c r="BH14" s="25">
        <v>45506</v>
      </c>
      <c r="BI14" s="25">
        <v>45862</v>
      </c>
      <c r="BJ14" s="25">
        <v>46217</v>
      </c>
      <c r="BK14" s="25">
        <v>46572</v>
      </c>
    </row>
    <row r="15" spans="1:63" x14ac:dyDescent="0.35">
      <c r="A15" s="52" t="s">
        <v>415</v>
      </c>
      <c r="B15" s="52" t="s">
        <v>258</v>
      </c>
      <c r="C15" s="52" t="s">
        <v>5</v>
      </c>
      <c r="D15" s="52" t="s">
        <v>0</v>
      </c>
      <c r="E15" s="25">
        <v>5000</v>
      </c>
      <c r="F15" s="25">
        <v>5200</v>
      </c>
      <c r="G15" s="25">
        <v>5200</v>
      </c>
      <c r="H15" s="25">
        <v>5400</v>
      </c>
      <c r="I15" s="25">
        <v>5500</v>
      </c>
      <c r="J15" s="25">
        <v>5700</v>
      </c>
      <c r="K15" s="25">
        <v>5700</v>
      </c>
      <c r="L15" s="25">
        <v>5900</v>
      </c>
      <c r="M15" s="25">
        <v>6000</v>
      </c>
      <c r="N15" s="25">
        <v>6200</v>
      </c>
      <c r="O15" s="25">
        <v>6300</v>
      </c>
      <c r="P15" s="25">
        <v>6400</v>
      </c>
      <c r="Q15" s="25">
        <v>6400</v>
      </c>
      <c r="R15" s="25">
        <v>6500</v>
      </c>
      <c r="S15" s="25">
        <v>5800</v>
      </c>
      <c r="T15" s="25">
        <v>6000</v>
      </c>
      <c r="U15" s="25">
        <v>5500</v>
      </c>
      <c r="V15" s="25">
        <v>5000</v>
      </c>
      <c r="W15" s="25">
        <v>6500</v>
      </c>
      <c r="X15" s="25">
        <v>8000</v>
      </c>
      <c r="Y15" s="25">
        <v>9000</v>
      </c>
      <c r="Z15" s="25">
        <v>10000</v>
      </c>
      <c r="AA15" s="25">
        <v>12000</v>
      </c>
      <c r="AB15" s="25">
        <v>14000</v>
      </c>
      <c r="AC15" s="25">
        <v>15000</v>
      </c>
      <c r="AD15" s="25">
        <v>15000</v>
      </c>
      <c r="AE15" s="25">
        <v>13000</v>
      </c>
      <c r="AF15" s="25">
        <v>12000</v>
      </c>
      <c r="AG15" s="25">
        <v>13000</v>
      </c>
      <c r="AH15" s="25">
        <v>14000</v>
      </c>
      <c r="AI15" s="25">
        <v>15000</v>
      </c>
      <c r="AJ15" s="25">
        <v>16000</v>
      </c>
      <c r="AK15" s="25">
        <v>16651</v>
      </c>
      <c r="AL15" s="25">
        <v>18000</v>
      </c>
      <c r="AM15" s="25">
        <v>15000</v>
      </c>
      <c r="AN15" s="25">
        <v>16000</v>
      </c>
      <c r="AO15" s="25">
        <v>20000</v>
      </c>
      <c r="AP15" s="25">
        <v>23000</v>
      </c>
      <c r="AQ15" s="25">
        <v>22552</v>
      </c>
      <c r="AR15" s="25">
        <v>23500</v>
      </c>
      <c r="AS15" s="25">
        <v>23000</v>
      </c>
      <c r="AT15" s="25">
        <v>23500</v>
      </c>
      <c r="AU15" s="25">
        <v>23000</v>
      </c>
      <c r="AV15" s="25">
        <v>24679</v>
      </c>
      <c r="AW15" s="25">
        <v>25000</v>
      </c>
      <c r="AX15" s="25">
        <v>28000</v>
      </c>
      <c r="AY15" s="25">
        <v>28500</v>
      </c>
      <c r="AZ15" s="25">
        <v>32000</v>
      </c>
      <c r="BA15" s="25">
        <v>35000</v>
      </c>
      <c r="BB15" s="25">
        <v>36500</v>
      </c>
      <c r="BC15" s="25">
        <v>38000</v>
      </c>
      <c r="BD15" s="25">
        <v>40000</v>
      </c>
      <c r="BE15" s="25">
        <v>35713</v>
      </c>
      <c r="BF15" s="25">
        <v>36889</v>
      </c>
      <c r="BG15" s="25">
        <v>40332</v>
      </c>
      <c r="BH15" s="25">
        <v>40326</v>
      </c>
      <c r="BI15" s="25">
        <v>41242</v>
      </c>
      <c r="BJ15" s="25">
        <v>42157</v>
      </c>
      <c r="BK15" s="25">
        <v>43072</v>
      </c>
    </row>
    <row r="17" spans="1:63" x14ac:dyDescent="0.35">
      <c r="A17" s="52" t="s">
        <v>415</v>
      </c>
      <c r="B17" s="52" t="s">
        <v>428</v>
      </c>
      <c r="C17" s="52" t="s">
        <v>5</v>
      </c>
      <c r="D17" s="52" t="s">
        <v>0</v>
      </c>
      <c r="E17" s="25">
        <v>900</v>
      </c>
      <c r="F17" s="25">
        <v>900</v>
      </c>
      <c r="G17" s="25">
        <v>850</v>
      </c>
      <c r="H17" s="25">
        <v>940</v>
      </c>
      <c r="I17" s="25">
        <v>970</v>
      </c>
      <c r="J17" s="25">
        <v>1100</v>
      </c>
      <c r="K17" s="25">
        <v>1150</v>
      </c>
      <c r="L17" s="25">
        <v>1000</v>
      </c>
      <c r="M17" s="25">
        <v>1200</v>
      </c>
      <c r="N17" s="25">
        <v>950</v>
      </c>
      <c r="O17" s="25">
        <v>1200</v>
      </c>
      <c r="P17" s="25">
        <v>1200</v>
      </c>
      <c r="Q17" s="25">
        <v>1200</v>
      </c>
      <c r="R17" s="25">
        <v>1200</v>
      </c>
      <c r="S17" s="25">
        <v>800</v>
      </c>
      <c r="T17" s="25">
        <v>1000</v>
      </c>
      <c r="U17" s="25">
        <v>1000</v>
      </c>
      <c r="V17" s="25">
        <v>1100</v>
      </c>
      <c r="W17" s="25">
        <v>1200</v>
      </c>
      <c r="X17" s="25">
        <v>1300</v>
      </c>
      <c r="Y17" s="25">
        <v>1400</v>
      </c>
      <c r="Z17" s="25">
        <v>1500</v>
      </c>
      <c r="AA17" s="25">
        <v>1600</v>
      </c>
      <c r="AB17" s="25">
        <v>1700</v>
      </c>
      <c r="AC17" s="25">
        <v>2000</v>
      </c>
      <c r="AD17" s="25">
        <v>2000</v>
      </c>
      <c r="AE17" s="25">
        <v>1800</v>
      </c>
      <c r="AF17" s="25">
        <v>1500</v>
      </c>
      <c r="AG17" s="25">
        <v>1700</v>
      </c>
      <c r="AH17" s="25">
        <v>1800</v>
      </c>
      <c r="AI17" s="25">
        <v>2000</v>
      </c>
      <c r="AJ17" s="25">
        <v>2138</v>
      </c>
      <c r="AK17" s="25">
        <v>2277</v>
      </c>
      <c r="AL17" s="25">
        <v>2500</v>
      </c>
      <c r="AM17" s="25">
        <v>2359</v>
      </c>
      <c r="AN17" s="25">
        <v>2300</v>
      </c>
      <c r="AO17" s="25">
        <v>2357</v>
      </c>
      <c r="AP17" s="25">
        <v>2407</v>
      </c>
      <c r="AQ17" s="25">
        <v>2400</v>
      </c>
      <c r="AR17" s="25">
        <v>2464</v>
      </c>
      <c r="AS17" s="25">
        <v>2500</v>
      </c>
      <c r="AT17" s="25">
        <v>2556</v>
      </c>
      <c r="AU17" s="25">
        <v>2600</v>
      </c>
      <c r="AV17" s="25">
        <v>2641</v>
      </c>
      <c r="AW17" s="25">
        <v>2700</v>
      </c>
      <c r="AX17" s="25">
        <v>2724</v>
      </c>
      <c r="AY17" s="25">
        <v>2765</v>
      </c>
      <c r="AZ17" s="25">
        <v>2758</v>
      </c>
      <c r="BA17" s="25">
        <v>2786</v>
      </c>
      <c r="BB17" s="25">
        <v>2814</v>
      </c>
      <c r="BC17" s="25">
        <v>2843</v>
      </c>
      <c r="BD17" s="25">
        <v>2871</v>
      </c>
      <c r="BE17" s="25">
        <v>2899</v>
      </c>
      <c r="BF17" s="25">
        <v>2930</v>
      </c>
      <c r="BG17" s="25">
        <v>2975</v>
      </c>
      <c r="BH17" s="25">
        <v>2977</v>
      </c>
      <c r="BI17" s="25">
        <v>2998</v>
      </c>
      <c r="BJ17" s="25">
        <v>3020</v>
      </c>
      <c r="BK17" s="25">
        <v>3042</v>
      </c>
    </row>
    <row r="18" spans="1:63" x14ac:dyDescent="0.35">
      <c r="A18" s="52" t="s">
        <v>415</v>
      </c>
      <c r="B18" s="52" t="s">
        <v>259</v>
      </c>
      <c r="C18" s="52" t="s">
        <v>5</v>
      </c>
      <c r="D18" s="52" t="s">
        <v>0</v>
      </c>
      <c r="E18" s="25">
        <v>1000</v>
      </c>
      <c r="F18" s="25">
        <v>1500</v>
      </c>
      <c r="G18" s="25">
        <v>2000</v>
      </c>
      <c r="H18" s="25">
        <v>3500</v>
      </c>
      <c r="I18" s="25">
        <v>3500</v>
      </c>
      <c r="J18" s="25">
        <v>3500</v>
      </c>
      <c r="K18" s="25">
        <v>3500</v>
      </c>
      <c r="L18" s="25">
        <v>3500</v>
      </c>
      <c r="M18" s="25">
        <v>3450</v>
      </c>
      <c r="N18" s="25">
        <v>3200</v>
      </c>
      <c r="O18" s="25">
        <v>2800</v>
      </c>
      <c r="P18" s="25">
        <v>2300</v>
      </c>
      <c r="Q18" s="25">
        <v>1800</v>
      </c>
      <c r="R18" s="25">
        <v>2070</v>
      </c>
      <c r="S18" s="25">
        <v>1800</v>
      </c>
      <c r="T18" s="25">
        <v>2780</v>
      </c>
      <c r="U18" s="25">
        <v>4315</v>
      </c>
      <c r="V18" s="25">
        <v>2980</v>
      </c>
      <c r="W18" s="25">
        <v>3500</v>
      </c>
      <c r="X18" s="25">
        <v>4442</v>
      </c>
      <c r="Y18" s="25">
        <v>5031</v>
      </c>
      <c r="Z18" s="25">
        <v>5200</v>
      </c>
      <c r="AA18" s="25">
        <v>5320</v>
      </c>
      <c r="AB18" s="25">
        <v>5780</v>
      </c>
      <c r="AC18" s="25">
        <v>6144</v>
      </c>
      <c r="AD18" s="25">
        <v>4711</v>
      </c>
      <c r="AE18" s="25">
        <v>5312</v>
      </c>
      <c r="AF18" s="25">
        <v>7829</v>
      </c>
      <c r="AG18" s="25">
        <v>5413</v>
      </c>
      <c r="AH18" s="25">
        <v>5204</v>
      </c>
      <c r="AI18" s="25">
        <v>8017</v>
      </c>
      <c r="AJ18" s="25">
        <v>6582</v>
      </c>
      <c r="AK18" s="25">
        <v>7622</v>
      </c>
      <c r="AL18" s="25">
        <v>9035</v>
      </c>
      <c r="AM18" s="25">
        <v>8576</v>
      </c>
      <c r="AN18" s="25">
        <v>10020</v>
      </c>
      <c r="AO18" s="25">
        <v>12300</v>
      </c>
      <c r="AP18" s="25">
        <v>16999</v>
      </c>
      <c r="AQ18" s="25">
        <v>17530</v>
      </c>
      <c r="AR18" s="25">
        <v>23500</v>
      </c>
      <c r="AS18" s="25">
        <v>25796</v>
      </c>
      <c r="AT18" s="25">
        <v>32197</v>
      </c>
      <c r="AU18" s="25">
        <v>27850</v>
      </c>
      <c r="AV18" s="25">
        <v>23100</v>
      </c>
      <c r="AW18" s="25">
        <v>25000</v>
      </c>
      <c r="AX18" s="25">
        <v>25250</v>
      </c>
      <c r="AY18" s="25">
        <v>33200</v>
      </c>
      <c r="AZ18" s="25">
        <v>38985</v>
      </c>
      <c r="BA18" s="25">
        <v>46035</v>
      </c>
      <c r="BB18" s="25">
        <v>46290</v>
      </c>
      <c r="BC18" s="25">
        <v>52010</v>
      </c>
      <c r="BD18" s="25">
        <v>87330</v>
      </c>
      <c r="BE18" s="25">
        <v>92045</v>
      </c>
      <c r="BF18" s="25">
        <v>113580</v>
      </c>
      <c r="BG18" s="25">
        <v>135925</v>
      </c>
      <c r="BH18" s="25">
        <v>136600</v>
      </c>
      <c r="BI18" s="25">
        <v>150795</v>
      </c>
      <c r="BJ18" s="25">
        <v>154435</v>
      </c>
      <c r="BK18" s="25">
        <v>165888</v>
      </c>
    </row>
    <row r="19" spans="1:63" x14ac:dyDescent="0.35">
      <c r="A19" s="52" t="s">
        <v>415</v>
      </c>
      <c r="B19" s="52" t="s">
        <v>261</v>
      </c>
      <c r="C19" s="52" t="s">
        <v>5</v>
      </c>
      <c r="D19" s="52" t="s">
        <v>0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>
        <v>61</v>
      </c>
      <c r="U19" s="25">
        <v>65</v>
      </c>
      <c r="V19" s="25">
        <v>63</v>
      </c>
      <c r="W19" s="25">
        <v>68</v>
      </c>
      <c r="X19" s="25">
        <v>290</v>
      </c>
      <c r="Y19" s="25">
        <v>110</v>
      </c>
      <c r="Z19" s="25">
        <v>115</v>
      </c>
      <c r="AA19" s="25">
        <v>133</v>
      </c>
      <c r="AB19" s="25">
        <v>145</v>
      </c>
      <c r="AC19" s="25">
        <v>480</v>
      </c>
      <c r="AD19" s="25">
        <v>650</v>
      </c>
      <c r="AE19" s="25">
        <v>502</v>
      </c>
      <c r="AF19" s="25">
        <v>1371</v>
      </c>
      <c r="AG19" s="25">
        <v>740</v>
      </c>
      <c r="AH19" s="25">
        <v>1616</v>
      </c>
      <c r="AI19" s="25">
        <v>1705</v>
      </c>
      <c r="AJ19" s="25">
        <v>1000</v>
      </c>
      <c r="AK19" s="25">
        <v>1475</v>
      </c>
      <c r="AL19" s="25">
        <v>1943</v>
      </c>
      <c r="AM19" s="25">
        <v>764</v>
      </c>
      <c r="AN19" s="25">
        <v>101</v>
      </c>
      <c r="AO19" s="25">
        <v>110</v>
      </c>
      <c r="AP19" s="25">
        <v>260</v>
      </c>
      <c r="AQ19" s="25">
        <v>350</v>
      </c>
      <c r="AR19" s="25">
        <v>307</v>
      </c>
      <c r="AS19" s="25">
        <v>160</v>
      </c>
      <c r="AT19" s="25">
        <v>172</v>
      </c>
      <c r="AU19" s="25">
        <v>225</v>
      </c>
      <c r="AV19" s="25">
        <v>320</v>
      </c>
      <c r="AW19" s="25">
        <v>300</v>
      </c>
      <c r="AX19" s="25">
        <v>153</v>
      </c>
      <c r="AY19" s="25">
        <v>260</v>
      </c>
      <c r="AZ19" s="25">
        <v>560</v>
      </c>
      <c r="BA19" s="25">
        <v>1165</v>
      </c>
      <c r="BB19" s="25">
        <v>2600</v>
      </c>
      <c r="BC19" s="25">
        <v>3580</v>
      </c>
      <c r="BD19" s="25">
        <v>3975</v>
      </c>
      <c r="BE19" s="25">
        <v>6105</v>
      </c>
      <c r="BF19" s="25">
        <v>7935</v>
      </c>
      <c r="BG19" s="25">
        <v>6295</v>
      </c>
      <c r="BH19" s="25">
        <v>7300</v>
      </c>
      <c r="BI19" s="25">
        <v>7660</v>
      </c>
      <c r="BJ19" s="25">
        <v>8055</v>
      </c>
      <c r="BK19" s="25">
        <v>8616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BH5297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16" sqref="A16"/>
      <selection pane="bottomRight" activeCell="B18" sqref="B18"/>
    </sheetView>
  </sheetViews>
  <sheetFormatPr defaultRowHeight="14.5" x14ac:dyDescent="0.35"/>
  <cols>
    <col min="1" max="1" width="66.81640625" style="71" customWidth="1"/>
    <col min="2" max="26" width="17.6328125" style="52" customWidth="1"/>
    <col min="27" max="27" width="17.6328125" style="18" customWidth="1"/>
    <col min="28" max="30" width="17.6328125" style="52" customWidth="1"/>
    <col min="31" max="31" width="17.6328125" style="18" customWidth="1"/>
    <col min="32" max="49" width="17.6328125" style="52" customWidth="1"/>
    <col min="50" max="50" width="13.26953125" style="52" bestFit="1" customWidth="1"/>
    <col min="51" max="16384" width="8.7265625" style="52"/>
  </cols>
  <sheetData>
    <row r="1" spans="1:60" x14ac:dyDescent="0.35">
      <c r="B1" s="18"/>
      <c r="AA1" s="52"/>
      <c r="AE1" s="52"/>
    </row>
    <row r="2" spans="1:60" s="53" customFormat="1" x14ac:dyDescent="0.35">
      <c r="B2" s="53">
        <v>1971</v>
      </c>
      <c r="C2" s="53">
        <f>B2+1</f>
        <v>1972</v>
      </c>
      <c r="D2" s="53">
        <f t="shared" ref="D2:U2" si="0">C2+1</f>
        <v>1973</v>
      </c>
      <c r="E2" s="53">
        <f t="shared" si="0"/>
        <v>1974</v>
      </c>
      <c r="F2" s="53">
        <f t="shared" si="0"/>
        <v>1975</v>
      </c>
      <c r="G2" s="53">
        <f t="shared" si="0"/>
        <v>1976</v>
      </c>
      <c r="H2" s="53">
        <f t="shared" si="0"/>
        <v>1977</v>
      </c>
      <c r="I2" s="53">
        <f t="shared" si="0"/>
        <v>1978</v>
      </c>
      <c r="J2" s="53">
        <f t="shared" si="0"/>
        <v>1979</v>
      </c>
      <c r="K2" s="53">
        <f t="shared" si="0"/>
        <v>1980</v>
      </c>
      <c r="L2" s="53">
        <f t="shared" si="0"/>
        <v>1981</v>
      </c>
      <c r="M2" s="53">
        <f t="shared" si="0"/>
        <v>1982</v>
      </c>
      <c r="N2" s="53">
        <f t="shared" si="0"/>
        <v>1983</v>
      </c>
      <c r="O2" s="53">
        <f t="shared" si="0"/>
        <v>1984</v>
      </c>
      <c r="P2" s="53">
        <f t="shared" si="0"/>
        <v>1985</v>
      </c>
      <c r="Q2" s="53">
        <f t="shared" si="0"/>
        <v>1986</v>
      </c>
      <c r="R2" s="53">
        <f t="shared" si="0"/>
        <v>1987</v>
      </c>
      <c r="S2" s="53">
        <f t="shared" si="0"/>
        <v>1988</v>
      </c>
      <c r="T2" s="53">
        <f t="shared" si="0"/>
        <v>1989</v>
      </c>
      <c r="U2" s="53">
        <f t="shared" si="0"/>
        <v>1990</v>
      </c>
      <c r="V2" s="53">
        <v>1991</v>
      </c>
      <c r="W2" s="53">
        <v>1992</v>
      </c>
      <c r="X2" s="53">
        <v>1993</v>
      </c>
      <c r="Y2" s="53">
        <v>1994</v>
      </c>
      <c r="Z2" s="53">
        <v>1995</v>
      </c>
      <c r="AA2" s="53">
        <v>1996</v>
      </c>
      <c r="AB2" s="53">
        <v>1997</v>
      </c>
      <c r="AC2" s="53">
        <v>1998</v>
      </c>
      <c r="AD2" s="53">
        <v>1999</v>
      </c>
      <c r="AE2" s="53">
        <v>2000</v>
      </c>
      <c r="AF2" s="53">
        <v>2001</v>
      </c>
      <c r="AG2" s="53">
        <v>2002</v>
      </c>
      <c r="AH2" s="53">
        <v>2003</v>
      </c>
      <c r="AI2" s="53">
        <v>2004</v>
      </c>
      <c r="AJ2" s="53">
        <v>2005</v>
      </c>
      <c r="AK2" s="53">
        <v>2006</v>
      </c>
      <c r="AL2" s="53">
        <v>2007</v>
      </c>
      <c r="AM2" s="53">
        <v>2008</v>
      </c>
      <c r="AN2" s="53">
        <v>2009</v>
      </c>
      <c r="AO2" s="53">
        <v>2010</v>
      </c>
      <c r="AP2" s="53">
        <f t="shared" ref="AP2:AW2" si="1">AO2+1</f>
        <v>2011</v>
      </c>
      <c r="AQ2" s="53">
        <f t="shared" si="1"/>
        <v>2012</v>
      </c>
      <c r="AR2" s="53">
        <f t="shared" si="1"/>
        <v>2013</v>
      </c>
      <c r="AS2" s="53">
        <f t="shared" si="1"/>
        <v>2014</v>
      </c>
      <c r="AT2" s="53">
        <f t="shared" si="1"/>
        <v>2015</v>
      </c>
      <c r="AU2" s="53">
        <f t="shared" si="1"/>
        <v>2016</v>
      </c>
      <c r="AV2" s="53">
        <f t="shared" si="1"/>
        <v>2017</v>
      </c>
      <c r="AW2" s="53">
        <f t="shared" si="1"/>
        <v>2018</v>
      </c>
    </row>
    <row r="3" spans="1:60" s="25" customFormat="1" x14ac:dyDescent="0.35">
      <c r="A3" s="78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</row>
    <row r="4" spans="1:60" s="25" customFormat="1" x14ac:dyDescent="0.35">
      <c r="A4" s="25" t="s">
        <v>335</v>
      </c>
      <c r="B4" s="76">
        <f>_xlfn.QUARTILE.INC('LAO NPPo LPJmL'!B19:B91,3)</f>
        <v>855.66399999999999</v>
      </c>
      <c r="C4" s="76">
        <f>_xlfn.QUARTILE.INC('LAO NPPo LPJmL'!C19:C91,3)</f>
        <v>762.245</v>
      </c>
      <c r="D4" s="76">
        <f>_xlfn.QUARTILE.INC('LAO NPPo LPJmL'!D19:D91,3)</f>
        <v>724.83199999999999</v>
      </c>
      <c r="E4" s="76">
        <f>_xlfn.QUARTILE.INC('LAO NPPo LPJmL'!E19:E91,3)</f>
        <v>772.57899999999995</v>
      </c>
      <c r="F4" s="76">
        <f>_xlfn.QUARTILE.INC('LAO NPPo LPJmL'!F19:F91,3)</f>
        <v>772.18799999999999</v>
      </c>
      <c r="G4" s="76">
        <f>_xlfn.QUARTILE.INC('LAO NPPo LPJmL'!G19:G91,3)</f>
        <v>810.01599999999996</v>
      </c>
      <c r="H4" s="76">
        <f>_xlfn.QUARTILE.INC('LAO NPPo LPJmL'!H19:H91,3)</f>
        <v>783.96299999999997</v>
      </c>
      <c r="I4" s="76">
        <f>_xlfn.QUARTILE.INC('LAO NPPo LPJmL'!I19:I91,3)</f>
        <v>821.64</v>
      </c>
      <c r="J4" s="76">
        <f>_xlfn.QUARTILE.INC('LAO NPPo LPJmL'!J19:J91,3)</f>
        <v>678.18799999999999</v>
      </c>
      <c r="K4" s="76">
        <f>_xlfn.QUARTILE.INC('LAO NPPo LPJmL'!K19:K91,3)</f>
        <v>673.54399999999998</v>
      </c>
      <c r="L4" s="76">
        <f>_xlfn.QUARTILE.INC('LAO NPPo LPJmL'!L19:L91,3)</f>
        <v>718.11800000000005</v>
      </c>
      <c r="M4" s="76">
        <f>_xlfn.QUARTILE.INC('LAO NPPo LPJmL'!M19:M91,3)</f>
        <v>772.15700000000004</v>
      </c>
      <c r="N4" s="76">
        <f>_xlfn.QUARTILE.INC('LAO NPPo LPJmL'!N19:N91,3)</f>
        <v>773.33199999999999</v>
      </c>
      <c r="O4" s="76">
        <f>_xlfn.QUARTILE.INC('LAO NPPo LPJmL'!O19:O91,3)</f>
        <v>794.98099999999999</v>
      </c>
      <c r="P4" s="76">
        <f>_xlfn.QUARTILE.INC('LAO NPPo LPJmL'!P19:P91,3)</f>
        <v>791.55200000000002</v>
      </c>
      <c r="Q4" s="76">
        <f>_xlfn.QUARTILE.INC('LAO NPPo LPJmL'!Q19:Q91,3)</f>
        <v>743.71100000000001</v>
      </c>
      <c r="R4" s="76">
        <f>_xlfn.QUARTILE.INC('LAO NPPo LPJmL'!R19:R91,3)</f>
        <v>802.48199999999997</v>
      </c>
      <c r="S4" s="76">
        <f>_xlfn.QUARTILE.INC('LAO NPPo LPJmL'!S19:S91,3)</f>
        <v>746.66399999999999</v>
      </c>
      <c r="T4" s="76">
        <f>_xlfn.QUARTILE.INC('LAO NPPo LPJmL'!T19:T91,3)</f>
        <v>802.14599999999996</v>
      </c>
      <c r="U4" s="76">
        <f>_xlfn.QUARTILE.INC('LAO NPPo LPJmL'!U19:U91,3)</f>
        <v>835.05499999999995</v>
      </c>
      <c r="V4" s="76">
        <f>_xlfn.QUARTILE.INC('LAO NPPo LPJmL'!V19:V91,3)</f>
        <v>684.58600000000001</v>
      </c>
      <c r="W4" s="76">
        <f>_xlfn.QUARTILE.INC('LAO NPPo LPJmL'!W19:W91,3)</f>
        <v>758.04499999999996</v>
      </c>
      <c r="X4" s="76">
        <f>_xlfn.QUARTILE.INC('LAO NPPo LPJmL'!X19:X91,3)</f>
        <v>757.11400000000003</v>
      </c>
      <c r="Y4" s="76">
        <f>_xlfn.QUARTILE.INC('LAO NPPo LPJmL'!Y19:Y91,3)</f>
        <v>742.20600000000002</v>
      </c>
      <c r="Z4" s="76">
        <f>_xlfn.QUARTILE.INC('LAO NPPo LPJmL'!Z19:Z91,3)</f>
        <v>730.755</v>
      </c>
      <c r="AA4" s="76">
        <f>_xlfn.QUARTILE.INC('LAO NPPo LPJmL'!AA19:AA91,3)</f>
        <v>869.32500000000005</v>
      </c>
      <c r="AB4" s="76">
        <f>_xlfn.QUARTILE.INC('LAO NPPo LPJmL'!AB19:AB91,3)</f>
        <v>856.68</v>
      </c>
      <c r="AC4" s="76">
        <f>_xlfn.QUARTILE.INC('LAO NPPo LPJmL'!AC19:AC91,3)</f>
        <v>765.77</v>
      </c>
      <c r="AD4" s="76">
        <f>_xlfn.QUARTILE.INC('LAO NPPo LPJmL'!AD19:AD91,3)</f>
        <v>776.81500000000005</v>
      </c>
      <c r="AE4" s="76">
        <f>_xlfn.QUARTILE.INC('LAO NPPo LPJmL'!AE19:AE91,3)</f>
        <v>849.97199999999998</v>
      </c>
      <c r="AF4" s="76">
        <f>_xlfn.QUARTILE.INC('LAO NPPo LPJmL'!AF19:AF91,3)</f>
        <v>849.97199999999998</v>
      </c>
      <c r="AG4" s="76">
        <f>_xlfn.QUARTILE.INC('LAO NPPo LPJmL'!AG19:AG91,3)</f>
        <v>784.53099999999995</v>
      </c>
      <c r="AH4" s="76">
        <f>_xlfn.QUARTILE.INC('LAO NPPo LPJmL'!AH19:AH91,3)</f>
        <v>784.53099999999995</v>
      </c>
      <c r="AI4" s="76">
        <f>_xlfn.QUARTILE.INC('LAO NPPo LPJmL'!AI19:AI91,3)</f>
        <v>760.875</v>
      </c>
      <c r="AJ4" s="76">
        <f>_xlfn.QUARTILE.INC('LAO NPPo LPJmL'!AJ19:AJ91,3)</f>
        <v>753.32899999999995</v>
      </c>
      <c r="AK4" s="76">
        <f>_xlfn.QUARTILE.INC('LAO NPPo LPJmL'!AK19:AK91,3)</f>
        <v>857.58600000000001</v>
      </c>
      <c r="AL4" s="76">
        <f>_xlfn.QUARTILE.INC('LAO NPPo LPJmL'!AL19:AL91,3)</f>
        <v>811.14700000000005</v>
      </c>
      <c r="AM4" s="76">
        <f>_xlfn.QUARTILE.INC('LAO NPPo LPJmL'!AM19:AM91,3)</f>
        <v>918.45</v>
      </c>
      <c r="AN4" s="76">
        <f>_xlfn.QUARTILE.INC('LAO NPPo LPJmL'!AN19:AN91,3)</f>
        <v>738.88199999999995</v>
      </c>
      <c r="AO4" s="76">
        <f>_xlfn.QUARTILE.INC('LAO NPPo LPJmL'!AO19:AO91,3)</f>
        <v>791.84400000000005</v>
      </c>
      <c r="AP4" s="76">
        <f>_xlfn.QUARTILE.INC('LAO NPPo LPJmL'!AP19:AP91,3)</f>
        <v>855.66399999999999</v>
      </c>
      <c r="AQ4" s="110" t="s">
        <v>209</v>
      </c>
      <c r="AR4" s="110" t="s">
        <v>209</v>
      </c>
      <c r="AS4" s="110" t="s">
        <v>209</v>
      </c>
      <c r="AT4" s="110" t="s">
        <v>209</v>
      </c>
      <c r="AU4" s="110" t="s">
        <v>209</v>
      </c>
      <c r="AV4" s="110" t="s">
        <v>209</v>
      </c>
      <c r="AW4" s="110" t="s">
        <v>209</v>
      </c>
      <c r="AX4" s="110" t="s">
        <v>209</v>
      </c>
      <c r="AZ4" s="76" t="e">
        <f>AVERAGE(#REF!)</f>
        <v>#REF!</v>
      </c>
    </row>
    <row r="5" spans="1:60" s="25" customFormat="1" x14ac:dyDescent="0.35">
      <c r="A5" s="78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110"/>
      <c r="AR5" s="110"/>
      <c r="AS5" s="110"/>
      <c r="AT5" s="110"/>
      <c r="AU5" s="110"/>
      <c r="AV5" s="110"/>
      <c r="AW5" s="110"/>
      <c r="AX5" s="110"/>
    </row>
    <row r="6" spans="1:60" s="25" customFormat="1" x14ac:dyDescent="0.35">
      <c r="A6" s="78" t="s">
        <v>132</v>
      </c>
      <c r="B6" s="76">
        <f>SUM('LAO NPPo LPJmL'!B53:B91)</f>
        <v>33541.477000000006</v>
      </c>
      <c r="C6" s="76">
        <f>SUM('LAO NPPo LPJmL'!C53:C91)</f>
        <v>30538.641</v>
      </c>
      <c r="D6" s="76">
        <f>SUM('LAO NPPo LPJmL'!D53:D91)</f>
        <v>29374.767</v>
      </c>
      <c r="E6" s="76">
        <f>SUM('LAO NPPo LPJmL'!E53:E91)</f>
        <v>30646.686000000005</v>
      </c>
      <c r="F6" s="76">
        <f>SUM('LAO NPPo LPJmL'!F53:F91)</f>
        <v>31101.500999999997</v>
      </c>
      <c r="G6" s="76">
        <f>SUM('LAO NPPo LPJmL'!G53:G91)</f>
        <v>31599.69</v>
      </c>
      <c r="H6" s="76">
        <f>SUM('LAO NPPo LPJmL'!H53:H91)</f>
        <v>30373.142</v>
      </c>
      <c r="I6" s="76">
        <f>SUM('LAO NPPo LPJmL'!I53:I91)</f>
        <v>32277.486000000001</v>
      </c>
      <c r="J6" s="76">
        <f>SUM('LAO NPPo LPJmL'!J53:J91)</f>
        <v>26431.103999999999</v>
      </c>
      <c r="K6" s="76">
        <f>SUM('LAO NPPo LPJmL'!K53:K91)</f>
        <v>26523.764999999992</v>
      </c>
      <c r="L6" s="76">
        <f>SUM('LAO NPPo LPJmL'!L53:L91)</f>
        <v>28826.968999999994</v>
      </c>
      <c r="M6" s="76">
        <f>SUM('LAO NPPo LPJmL'!M53:M91)</f>
        <v>30639.966000000008</v>
      </c>
      <c r="N6" s="76">
        <f>SUM('LAO NPPo LPJmL'!N53:N91)</f>
        <v>30782.604999999996</v>
      </c>
      <c r="O6" s="76">
        <f>SUM('LAO NPPo LPJmL'!O53:O91)</f>
        <v>31401.641999999996</v>
      </c>
      <c r="P6" s="76">
        <f>SUM('LAO NPPo LPJmL'!P53:P91)</f>
        <v>30962.974999999995</v>
      </c>
      <c r="Q6" s="76">
        <f>SUM('LAO NPPo LPJmL'!Q53:Q91)</f>
        <v>29536.403999999995</v>
      </c>
      <c r="R6" s="76">
        <f>SUM('LAO NPPo LPJmL'!R53:R91)</f>
        <v>31501.614999999994</v>
      </c>
      <c r="S6" s="76">
        <f>SUM('LAO NPPo LPJmL'!S53:S91)</f>
        <v>29695.781999999999</v>
      </c>
      <c r="T6" s="76">
        <f>SUM('LAO NPPo LPJmL'!T53:T91)</f>
        <v>31928.387000000002</v>
      </c>
      <c r="U6" s="76">
        <f>SUM('LAO NPPo LPJmL'!U53:U91)</f>
        <v>33155.954999999994</v>
      </c>
      <c r="V6" s="76">
        <f>SUM('LAO NPPo LPJmL'!V53:V91)</f>
        <v>27257.493999999999</v>
      </c>
      <c r="W6" s="76">
        <f>SUM('LAO NPPo LPJmL'!W53:W91)</f>
        <v>29867.953000000001</v>
      </c>
      <c r="X6" s="76">
        <f>SUM('LAO NPPo LPJmL'!X53:X91)</f>
        <v>29717.102000000003</v>
      </c>
      <c r="Y6" s="76">
        <f>SUM('LAO NPPo LPJmL'!Y53:Y91)</f>
        <v>29843.898999999994</v>
      </c>
      <c r="Z6" s="76">
        <f>SUM('LAO NPPo LPJmL'!Z53:Z91)</f>
        <v>29190.033999999996</v>
      </c>
      <c r="AA6" s="76">
        <f>SUM('LAO NPPo LPJmL'!AA53:AA91)</f>
        <v>34312.360999999997</v>
      </c>
      <c r="AB6" s="76">
        <f>SUM('LAO NPPo LPJmL'!AB53:AB91)</f>
        <v>34143.358000000007</v>
      </c>
      <c r="AC6" s="76">
        <f>SUM('LAO NPPo LPJmL'!AC53:AC91)</f>
        <v>30364.024000000001</v>
      </c>
      <c r="AD6" s="76">
        <f>SUM('LAO NPPo LPJmL'!AD53:AD91)</f>
        <v>31450.287999999997</v>
      </c>
      <c r="AE6" s="76">
        <f>SUM('LAO NPPo LPJmL'!AE53:AE91)</f>
        <v>33497.765999999996</v>
      </c>
      <c r="AF6" s="76">
        <f>SUM('LAO NPPo LPJmL'!AF53:AF91)</f>
        <v>33497.765999999996</v>
      </c>
      <c r="AG6" s="76">
        <f>SUM('LAO NPPo LPJmL'!AG53:AG91)</f>
        <v>31086.321</v>
      </c>
      <c r="AH6" s="76">
        <f>SUM('LAO NPPo LPJmL'!AH53:AH91)</f>
        <v>31086.321</v>
      </c>
      <c r="AI6" s="76">
        <f>SUM('LAO NPPo LPJmL'!AI53:AI91)</f>
        <v>31052.708000000006</v>
      </c>
      <c r="AJ6" s="76">
        <f>SUM('LAO NPPo LPJmL'!AJ53:AJ91)</f>
        <v>29512.309000000001</v>
      </c>
      <c r="AK6" s="76">
        <f>SUM('LAO NPPo LPJmL'!AK53:AK91)</f>
        <v>34615.951000000001</v>
      </c>
      <c r="AL6" s="76">
        <f>SUM('LAO NPPo LPJmL'!AL53:AL91)</f>
        <v>32475.407000000003</v>
      </c>
      <c r="AM6" s="76">
        <f>SUM('LAO NPPo LPJmL'!AM53:AM91)</f>
        <v>35963.485000000001</v>
      </c>
      <c r="AN6" s="76">
        <f>SUM('LAO NPPo LPJmL'!AN53:AN91)</f>
        <v>29962.790999999997</v>
      </c>
      <c r="AO6" s="76">
        <f>SUM('LAO NPPo LPJmL'!AO53:AO91)</f>
        <v>31222.390000000003</v>
      </c>
      <c r="AP6" s="76">
        <f>SUM('LAO NPPo LPJmL'!AP53:AP91)</f>
        <v>33541.477000000006</v>
      </c>
      <c r="AQ6" s="110" t="s">
        <v>246</v>
      </c>
      <c r="AR6" s="110" t="s">
        <v>246</v>
      </c>
      <c r="AS6" s="110" t="s">
        <v>246</v>
      </c>
      <c r="AT6" s="110" t="s">
        <v>246</v>
      </c>
      <c r="AU6" s="110" t="s">
        <v>246</v>
      </c>
      <c r="AV6" s="110" t="s">
        <v>246</v>
      </c>
      <c r="AW6" s="110" t="s">
        <v>246</v>
      </c>
      <c r="AX6" s="110">
        <f>SUM('LAO NPPo LPJmL'!I18:I18)</f>
        <v>0</v>
      </c>
    </row>
    <row r="7" spans="1:60" s="25" customFormat="1" x14ac:dyDescent="0.35">
      <c r="A7" s="78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110"/>
      <c r="AR7" s="110"/>
      <c r="AS7" s="110"/>
      <c r="AT7" s="110"/>
      <c r="AU7" s="110"/>
      <c r="AV7" s="110"/>
      <c r="AW7" s="110"/>
      <c r="AX7" s="110"/>
    </row>
    <row r="8" spans="1:60" s="25" customFormat="1" x14ac:dyDescent="0.35">
      <c r="A8" s="78" t="s">
        <v>133</v>
      </c>
      <c r="B8" s="76">
        <f>AVERAGE('LAO NPPo LPJmL'!B53:B91)</f>
        <v>860.03787179487199</v>
      </c>
      <c r="C8" s="76">
        <f>AVERAGE('LAO NPPo LPJmL'!B53:B91)</f>
        <v>860.03787179487199</v>
      </c>
      <c r="D8" s="76">
        <f>AVERAGE('LAO NPPo LPJmL'!C53:C91)</f>
        <v>783.04207692307693</v>
      </c>
      <c r="E8" s="76">
        <f>AVERAGE('LAO NPPo LPJmL'!D53:D91)</f>
        <v>753.19915384615388</v>
      </c>
      <c r="F8" s="76">
        <f>AVERAGE('LAO NPPo LPJmL'!E53:E91)</f>
        <v>785.81246153846166</v>
      </c>
      <c r="G8" s="76">
        <f>AVERAGE('LAO NPPo LPJmL'!F53:F91)</f>
        <v>797.47438461538457</v>
      </c>
      <c r="H8" s="76">
        <f>AVERAGE('LAO NPPo LPJmL'!G53:G91)</f>
        <v>810.24846153846147</v>
      </c>
      <c r="I8" s="76">
        <f>AVERAGE('LAO NPPo LPJmL'!H53:H91)</f>
        <v>778.79851282051277</v>
      </c>
      <c r="J8" s="76">
        <f>AVERAGE('LAO NPPo LPJmL'!I53:I91)</f>
        <v>827.62784615384612</v>
      </c>
      <c r="K8" s="76">
        <f>AVERAGE('LAO NPPo LPJmL'!J53:J91)</f>
        <v>677.72061538461537</v>
      </c>
      <c r="L8" s="76">
        <f>AVERAGE('LAO NPPo LPJmL'!K53:K91)</f>
        <v>680.09653846153822</v>
      </c>
      <c r="M8" s="76">
        <f>AVERAGE('LAO NPPo LPJmL'!L53:L91)</f>
        <v>739.15305128205114</v>
      </c>
      <c r="N8" s="76">
        <f>AVERAGE('LAO NPPo LPJmL'!M53:M91)</f>
        <v>785.64015384615402</v>
      </c>
      <c r="O8" s="76">
        <f>AVERAGE('LAO NPPo LPJmL'!N53:N91)</f>
        <v>789.29756410256402</v>
      </c>
      <c r="P8" s="76">
        <f>AVERAGE('LAO NPPo LPJmL'!O53:O91)</f>
        <v>805.17030769230757</v>
      </c>
      <c r="Q8" s="76">
        <f>AVERAGE('LAO NPPo LPJmL'!P53:P91)</f>
        <v>793.92243589743578</v>
      </c>
      <c r="R8" s="76">
        <f>AVERAGE('LAO NPPo LPJmL'!Q53:Q91)</f>
        <v>757.34369230769221</v>
      </c>
      <c r="S8" s="76">
        <f>AVERAGE('LAO NPPo LPJmL'!R53:R91)</f>
        <v>807.73371794871775</v>
      </c>
      <c r="T8" s="76">
        <f>AVERAGE('LAO NPPo LPJmL'!S53:S91)</f>
        <v>761.43030769230768</v>
      </c>
      <c r="U8" s="76">
        <f>AVERAGE('LAO NPPo LPJmL'!T53:T91)</f>
        <v>818.67658974358983</v>
      </c>
      <c r="V8" s="76">
        <f>AVERAGE('LAO NPPo LPJmL'!U53:U91)</f>
        <v>850.15269230769218</v>
      </c>
      <c r="W8" s="76">
        <f>AVERAGE('LAO NPPo LPJmL'!V53:V91)</f>
        <v>698.91010256410254</v>
      </c>
      <c r="X8" s="76">
        <f>AVERAGE('LAO NPPo LPJmL'!W53:W91)</f>
        <v>765.8449487179488</v>
      </c>
      <c r="Y8" s="76">
        <f>AVERAGE('LAO NPPo LPJmL'!X53:X91)</f>
        <v>761.97697435897442</v>
      </c>
      <c r="Z8" s="76">
        <f>AVERAGE('LAO NPPo LPJmL'!Y53:Y91)</f>
        <v>765.22817948717932</v>
      </c>
      <c r="AA8" s="76">
        <f>AVERAGE('LAO NPPo LPJmL'!Z53:Z91)</f>
        <v>748.46241025641018</v>
      </c>
      <c r="AB8" s="76">
        <f>AVERAGE('LAO NPPo LPJmL'!AA53:AA91)</f>
        <v>879.80412820512811</v>
      </c>
      <c r="AC8" s="76">
        <f>AVERAGE('LAO NPPo LPJmL'!AB53:AB91)</f>
        <v>875.47071794871817</v>
      </c>
      <c r="AD8" s="76">
        <f>AVERAGE('LAO NPPo LPJmL'!AC53:AC91)</f>
        <v>778.564717948718</v>
      </c>
      <c r="AE8" s="76">
        <f>AVERAGE('LAO NPPo LPJmL'!AD53:AD91)</f>
        <v>806.41764102564093</v>
      </c>
      <c r="AF8" s="76">
        <f>AVERAGE('LAO NPPo LPJmL'!AE53:AE91)</f>
        <v>858.91707692307682</v>
      </c>
      <c r="AG8" s="76">
        <f>AVERAGE('LAO NPPo LPJmL'!AF53:AF91)</f>
        <v>858.91707692307682</v>
      </c>
      <c r="AH8" s="76">
        <f>AVERAGE('LAO NPPo LPJmL'!AG53:AG91)</f>
        <v>797.08515384615384</v>
      </c>
      <c r="AI8" s="76">
        <f>AVERAGE('LAO NPPo LPJmL'!AH53:AH91)</f>
        <v>797.08515384615384</v>
      </c>
      <c r="AJ8" s="76">
        <f>AVERAGE('LAO NPPo LPJmL'!AI53:AI91)</f>
        <v>796.22328205128224</v>
      </c>
      <c r="AK8" s="76">
        <f>AVERAGE('LAO NPPo LPJmL'!AJ53:AJ91)</f>
        <v>756.72587179487186</v>
      </c>
      <c r="AL8" s="76">
        <f>AVERAGE('LAO NPPo LPJmL'!AK53:AK91)</f>
        <v>887.58848717948717</v>
      </c>
      <c r="AM8" s="76">
        <f>AVERAGE('LAO NPPo LPJmL'!C53:C91)</f>
        <v>783.04207692307693</v>
      </c>
      <c r="AN8" s="76">
        <f>AVERAGE('LAO NPPo LPJmL'!D53:D91)</f>
        <v>753.19915384615388</v>
      </c>
      <c r="AO8" s="76">
        <f>AVERAGE('LAO NPPo LPJmL'!E53:E91)</f>
        <v>785.81246153846166</v>
      </c>
      <c r="AP8" s="76">
        <f>AVERAGE('LAO NPPo LPJmL'!F53:F91)</f>
        <v>797.47438461538457</v>
      </c>
      <c r="AQ8" s="110" t="s">
        <v>246</v>
      </c>
      <c r="AR8" s="110" t="s">
        <v>246</v>
      </c>
      <c r="AS8" s="110" t="s">
        <v>246</v>
      </c>
      <c r="AT8" s="110" t="s">
        <v>246</v>
      </c>
      <c r="AU8" s="110" t="s">
        <v>246</v>
      </c>
      <c r="AV8" s="110" t="s">
        <v>246</v>
      </c>
      <c r="AW8" s="110" t="s">
        <v>246</v>
      </c>
      <c r="AX8" s="110" t="s">
        <v>246</v>
      </c>
    </row>
    <row r="9" spans="1:60" s="25" customFormat="1" x14ac:dyDescent="0.35">
      <c r="A9" s="78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110"/>
      <c r="AQ9" s="110"/>
      <c r="AR9" s="110"/>
      <c r="AS9" s="110"/>
      <c r="AT9" s="110"/>
      <c r="AU9" s="110"/>
      <c r="AV9" s="110"/>
      <c r="AW9" s="110"/>
      <c r="AX9" s="110"/>
    </row>
    <row r="10" spans="1:60" s="25" customFormat="1" x14ac:dyDescent="0.35">
      <c r="A10" s="81" t="s">
        <v>336</v>
      </c>
      <c r="B10" s="38">
        <f>'LAO FAO Land Use Data'!R9</f>
        <v>670</v>
      </c>
      <c r="C10" s="38">
        <f>'LAO FAO Land Use Data'!S9</f>
        <v>700</v>
      </c>
      <c r="D10" s="38">
        <f>'LAO FAO Land Use Data'!T9</f>
        <v>720</v>
      </c>
      <c r="E10" s="38">
        <f>'LAO FAO Land Use Data'!U9</f>
        <v>740</v>
      </c>
      <c r="F10" s="38">
        <f>'LAO FAO Land Use Data'!V9</f>
        <v>750</v>
      </c>
      <c r="G10" s="38">
        <f>'LAO FAO Land Use Data'!W9</f>
        <v>760</v>
      </c>
      <c r="H10" s="38">
        <f>'LAO FAO Land Use Data'!X9</f>
        <v>770</v>
      </c>
      <c r="I10" s="38">
        <f>'LAO FAO Land Use Data'!Y9</f>
        <v>775</v>
      </c>
      <c r="J10" s="38">
        <f>'LAO FAO Land Use Data'!Z9</f>
        <v>780</v>
      </c>
      <c r="K10" s="38">
        <f>'LAO FAO Land Use Data'!AA9</f>
        <v>780</v>
      </c>
      <c r="L10" s="38">
        <f>'LAO FAO Land Use Data'!AB9</f>
        <v>780</v>
      </c>
      <c r="M10" s="38">
        <f>'LAO FAO Land Use Data'!AC9</f>
        <v>785</v>
      </c>
      <c r="N10" s="38">
        <f>'LAO FAO Land Use Data'!AD9</f>
        <v>785</v>
      </c>
      <c r="O10" s="38">
        <f>'LAO FAO Land Use Data'!AE9</f>
        <v>790</v>
      </c>
      <c r="P10" s="38">
        <f>'LAO FAO Land Use Data'!AF9</f>
        <v>792</v>
      </c>
      <c r="Q10" s="38">
        <f>'LAO FAO Land Use Data'!AG9</f>
        <v>793</v>
      </c>
      <c r="R10" s="38">
        <f>'LAO FAO Land Use Data'!AH9</f>
        <v>793</v>
      </c>
      <c r="S10" s="38">
        <f>'LAO FAO Land Use Data'!AI9</f>
        <v>795</v>
      </c>
      <c r="T10" s="38">
        <f>'LAO FAO Land Use Data'!AJ9</f>
        <v>795</v>
      </c>
      <c r="U10" s="38">
        <f>'LAO FAO Land Use Data'!AK9</f>
        <v>799</v>
      </c>
      <c r="V10" s="38">
        <f>'LAO FAO Land Use Data'!AL9</f>
        <v>799</v>
      </c>
      <c r="W10" s="38">
        <f>'LAO FAO Land Use Data'!AM9</f>
        <v>799</v>
      </c>
      <c r="X10" s="38">
        <f>'LAO FAO Land Use Data'!AN9</f>
        <v>799</v>
      </c>
      <c r="Y10" s="38">
        <f>'LAO FAO Land Use Data'!AO9</f>
        <v>822</v>
      </c>
      <c r="Z10" s="38">
        <f>'LAO FAO Land Use Data'!AP9</f>
        <v>828</v>
      </c>
      <c r="AA10" s="38">
        <f>'LAO FAO Land Use Data'!AQ9</f>
        <v>824</v>
      </c>
      <c r="AB10" s="38">
        <f>'LAO FAO Land Use Data'!AR9</f>
        <v>854</v>
      </c>
      <c r="AC10" s="38">
        <f>'LAO FAO Land Use Data'!AS9</f>
        <v>862</v>
      </c>
      <c r="AD10" s="38">
        <f>'LAO FAO Land Use Data'!AT9</f>
        <v>877</v>
      </c>
      <c r="AE10" s="38">
        <f>'LAO FAO Land Use Data'!AU9</f>
        <v>920</v>
      </c>
      <c r="AF10" s="38">
        <f>'LAO FAO Land Use Data'!AV9</f>
        <v>970</v>
      </c>
      <c r="AG10" s="38">
        <f>'LAO FAO Land Use Data'!AW9</f>
        <v>1015</v>
      </c>
      <c r="AH10" s="38">
        <f>'LAO FAO Land Use Data'!AX9</f>
        <v>1060</v>
      </c>
      <c r="AI10" s="38">
        <f>'LAO FAO Land Use Data'!AY9</f>
        <v>1105</v>
      </c>
      <c r="AJ10" s="38">
        <f>'LAO FAO Land Use Data'!AZ9</f>
        <v>1150</v>
      </c>
      <c r="AK10" s="38">
        <f>'LAO FAO Land Use Data'!BA9</f>
        <v>1200</v>
      </c>
      <c r="AL10" s="38">
        <f>'LAO FAO Land Use Data'!BB9</f>
        <v>1240</v>
      </c>
      <c r="AM10" s="38">
        <f>'LAO FAO Land Use Data'!BC9</f>
        <v>1290</v>
      </c>
      <c r="AN10" s="38">
        <f>'LAO FAO Land Use Data'!BD9</f>
        <v>1360</v>
      </c>
      <c r="AO10" s="38">
        <f>'LAO FAO Land Use Data'!BE9</f>
        <v>1400</v>
      </c>
      <c r="AP10" s="25">
        <f>'LAO FAO Land Use Data'!BF9</f>
        <v>1428</v>
      </c>
      <c r="AQ10" s="25">
        <f>'LAO FAO Land Use Data'!BG9</f>
        <v>1450</v>
      </c>
      <c r="AR10" s="25">
        <f>'LAO FAO Land Use Data'!BH9</f>
        <v>1489</v>
      </c>
      <c r="AS10" s="25">
        <f>'LAO FAO Land Use Data'!BI9</f>
        <v>1596</v>
      </c>
      <c r="AT10" s="25">
        <f>'LAO FAO Land Use Data'!BJ9</f>
        <v>1650</v>
      </c>
      <c r="AU10" s="25">
        <f>'LAO FAO Land Use Data'!BK9</f>
        <v>1650</v>
      </c>
      <c r="AV10" s="25">
        <f>'LAO FAO Land Use Data'!BL9</f>
        <v>1600</v>
      </c>
      <c r="AW10" s="25">
        <f>'LAO FAO Land Use Data'!BM9</f>
        <v>1550</v>
      </c>
      <c r="AX10" s="25">
        <f>'LAO FAO Land Use Data'!BN9</f>
        <v>1550</v>
      </c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1:60" s="25" customFormat="1" x14ac:dyDescent="0.35">
      <c r="A11" s="81" t="s">
        <v>143</v>
      </c>
      <c r="B11" s="25">
        <f>10^7*B10</f>
        <v>6700000000</v>
      </c>
      <c r="C11" s="25">
        <f t="shared" ref="C11:AO11" si="2">10^7*C10</f>
        <v>7000000000</v>
      </c>
      <c r="D11" s="25">
        <f t="shared" si="2"/>
        <v>7200000000</v>
      </c>
      <c r="E11" s="25">
        <f t="shared" si="2"/>
        <v>7400000000</v>
      </c>
      <c r="F11" s="25">
        <f t="shared" si="2"/>
        <v>7500000000</v>
      </c>
      <c r="G11" s="25">
        <f t="shared" si="2"/>
        <v>7600000000</v>
      </c>
      <c r="H11" s="25">
        <f t="shared" si="2"/>
        <v>7700000000</v>
      </c>
      <c r="I11" s="25">
        <f t="shared" si="2"/>
        <v>7750000000</v>
      </c>
      <c r="J11" s="25">
        <f t="shared" si="2"/>
        <v>7800000000</v>
      </c>
      <c r="K11" s="25">
        <f t="shared" si="2"/>
        <v>7800000000</v>
      </c>
      <c r="L11" s="25">
        <f t="shared" si="2"/>
        <v>7800000000</v>
      </c>
      <c r="M11" s="25">
        <f t="shared" si="2"/>
        <v>7850000000</v>
      </c>
      <c r="N11" s="25">
        <f t="shared" si="2"/>
        <v>7850000000</v>
      </c>
      <c r="O11" s="25">
        <f t="shared" si="2"/>
        <v>7900000000</v>
      </c>
      <c r="P11" s="25">
        <f t="shared" si="2"/>
        <v>7920000000</v>
      </c>
      <c r="Q11" s="25">
        <f t="shared" si="2"/>
        <v>7930000000</v>
      </c>
      <c r="R11" s="25">
        <f t="shared" si="2"/>
        <v>7930000000</v>
      </c>
      <c r="S11" s="25">
        <f t="shared" si="2"/>
        <v>7950000000</v>
      </c>
      <c r="T11" s="25">
        <f t="shared" si="2"/>
        <v>7950000000</v>
      </c>
      <c r="U11" s="25">
        <f t="shared" si="2"/>
        <v>7990000000</v>
      </c>
      <c r="V11" s="25">
        <f t="shared" si="2"/>
        <v>7990000000</v>
      </c>
      <c r="W11" s="25">
        <f t="shared" si="2"/>
        <v>7990000000</v>
      </c>
      <c r="X11" s="25">
        <f t="shared" si="2"/>
        <v>7990000000</v>
      </c>
      <c r="Y11" s="25">
        <f t="shared" si="2"/>
        <v>8220000000</v>
      </c>
      <c r="Z11" s="25">
        <f t="shared" si="2"/>
        <v>8280000000</v>
      </c>
      <c r="AA11" s="25">
        <f t="shared" si="2"/>
        <v>8240000000</v>
      </c>
      <c r="AB11" s="25">
        <f t="shared" si="2"/>
        <v>8540000000</v>
      </c>
      <c r="AC11" s="25">
        <f t="shared" si="2"/>
        <v>8620000000</v>
      </c>
      <c r="AD11" s="25">
        <f t="shared" si="2"/>
        <v>8770000000</v>
      </c>
      <c r="AE11" s="25">
        <f t="shared" si="2"/>
        <v>9200000000</v>
      </c>
      <c r="AF11" s="25">
        <f t="shared" si="2"/>
        <v>9700000000</v>
      </c>
      <c r="AG11" s="25">
        <f t="shared" si="2"/>
        <v>10150000000</v>
      </c>
      <c r="AH11" s="25">
        <f t="shared" si="2"/>
        <v>10600000000</v>
      </c>
      <c r="AI11" s="25">
        <f t="shared" si="2"/>
        <v>11050000000</v>
      </c>
      <c r="AJ11" s="25">
        <f t="shared" si="2"/>
        <v>11500000000</v>
      </c>
      <c r="AK11" s="25">
        <f t="shared" si="2"/>
        <v>12000000000</v>
      </c>
      <c r="AL11" s="25">
        <f t="shared" si="2"/>
        <v>12400000000</v>
      </c>
      <c r="AM11" s="25">
        <f t="shared" si="2"/>
        <v>12900000000</v>
      </c>
      <c r="AN11" s="25">
        <f t="shared" si="2"/>
        <v>13600000000</v>
      </c>
      <c r="AO11" s="25">
        <f t="shared" si="2"/>
        <v>14000000000</v>
      </c>
      <c r="AP11" s="25">
        <f>10000000*AP10</f>
        <v>14280000000</v>
      </c>
      <c r="AQ11" s="92">
        <f t="shared" ref="AQ11:AX11" si="3">10000000*AQ10</f>
        <v>14500000000</v>
      </c>
      <c r="AR11" s="92">
        <f t="shared" si="3"/>
        <v>14890000000</v>
      </c>
      <c r="AS11" s="92">
        <f t="shared" si="3"/>
        <v>15960000000</v>
      </c>
      <c r="AT11" s="92">
        <f t="shared" si="3"/>
        <v>16500000000</v>
      </c>
      <c r="AU11" s="92">
        <f t="shared" si="3"/>
        <v>16500000000</v>
      </c>
      <c r="AV11" s="92">
        <f t="shared" si="3"/>
        <v>16000000000</v>
      </c>
      <c r="AW11" s="92">
        <f t="shared" si="3"/>
        <v>15500000000</v>
      </c>
      <c r="AX11" s="92">
        <f t="shared" si="3"/>
        <v>15500000000</v>
      </c>
    </row>
    <row r="12" spans="1:60" x14ac:dyDescent="0.3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0" s="25" customFormat="1" x14ac:dyDescent="0.35">
      <c r="A13" s="78" t="s">
        <v>370</v>
      </c>
      <c r="B13" s="76">
        <f>B8*B11</f>
        <v>5762253741025.6426</v>
      </c>
      <c r="C13" s="76">
        <f t="shared" ref="C13:AO13" si="4">C8*C11</f>
        <v>6020265102564.1035</v>
      </c>
      <c r="D13" s="76">
        <f t="shared" si="4"/>
        <v>5637902953846.1543</v>
      </c>
      <c r="E13" s="76">
        <f t="shared" si="4"/>
        <v>5573673738461.5391</v>
      </c>
      <c r="F13" s="76">
        <f t="shared" si="4"/>
        <v>5893593461538.4629</v>
      </c>
      <c r="G13" s="76">
        <f t="shared" si="4"/>
        <v>6060805323076.9229</v>
      </c>
      <c r="H13" s="76">
        <f t="shared" si="4"/>
        <v>6238913153846.1533</v>
      </c>
      <c r="I13" s="76">
        <f t="shared" si="4"/>
        <v>6035688474358.9736</v>
      </c>
      <c r="J13" s="76">
        <f t="shared" si="4"/>
        <v>6455497200000</v>
      </c>
      <c r="K13" s="76">
        <f t="shared" si="4"/>
        <v>5286220800000</v>
      </c>
      <c r="L13" s="76">
        <f t="shared" si="4"/>
        <v>5304752999999.998</v>
      </c>
      <c r="M13" s="76">
        <f t="shared" si="4"/>
        <v>5802351452564.1016</v>
      </c>
      <c r="N13" s="76">
        <f t="shared" si="4"/>
        <v>6167275207692.3086</v>
      </c>
      <c r="O13" s="76">
        <f t="shared" si="4"/>
        <v>6235450756410.2559</v>
      </c>
      <c r="P13" s="76">
        <f t="shared" si="4"/>
        <v>6376948836923.0762</v>
      </c>
      <c r="Q13" s="76">
        <f t="shared" si="4"/>
        <v>6295804916666.666</v>
      </c>
      <c r="R13" s="76">
        <f t="shared" si="4"/>
        <v>6005735479999.999</v>
      </c>
      <c r="S13" s="76">
        <f t="shared" si="4"/>
        <v>6421483057692.3057</v>
      </c>
      <c r="T13" s="76">
        <f t="shared" si="4"/>
        <v>6053370946153.8457</v>
      </c>
      <c r="U13" s="76">
        <f t="shared" si="4"/>
        <v>6541225952051.2832</v>
      </c>
      <c r="V13" s="76">
        <f t="shared" si="4"/>
        <v>6792720011538.4609</v>
      </c>
      <c r="W13" s="76">
        <f t="shared" si="4"/>
        <v>5584291719487.1797</v>
      </c>
      <c r="X13" s="76">
        <f t="shared" si="4"/>
        <v>6119101140256.4111</v>
      </c>
      <c r="Y13" s="76">
        <f t="shared" si="4"/>
        <v>6263450729230.7695</v>
      </c>
      <c r="Z13" s="76">
        <f t="shared" si="4"/>
        <v>6336089326153.8447</v>
      </c>
      <c r="AA13" s="76">
        <f t="shared" si="4"/>
        <v>6167330260512.8203</v>
      </c>
      <c r="AB13" s="76">
        <f t="shared" si="4"/>
        <v>7513527254871.7939</v>
      </c>
      <c r="AC13" s="76">
        <f t="shared" si="4"/>
        <v>7546557588717.9502</v>
      </c>
      <c r="AD13" s="76">
        <f t="shared" si="4"/>
        <v>6828012576410.2568</v>
      </c>
      <c r="AE13" s="76">
        <f t="shared" si="4"/>
        <v>7419042297435.8965</v>
      </c>
      <c r="AF13" s="76">
        <f t="shared" si="4"/>
        <v>8331495646153.8447</v>
      </c>
      <c r="AG13" s="76">
        <f t="shared" si="4"/>
        <v>8718008330769.2295</v>
      </c>
      <c r="AH13" s="76">
        <f t="shared" si="4"/>
        <v>8449102630769.2305</v>
      </c>
      <c r="AI13" s="76">
        <f t="shared" si="4"/>
        <v>8807790950000</v>
      </c>
      <c r="AJ13" s="76">
        <f t="shared" si="4"/>
        <v>9156567743589.7461</v>
      </c>
      <c r="AK13" s="76">
        <f t="shared" si="4"/>
        <v>9080710461538.4629</v>
      </c>
      <c r="AL13" s="76">
        <f t="shared" si="4"/>
        <v>11006097241025.641</v>
      </c>
      <c r="AM13" s="76">
        <f t="shared" si="4"/>
        <v>10101242792307.693</v>
      </c>
      <c r="AN13" s="76">
        <f t="shared" si="4"/>
        <v>10243508492307.693</v>
      </c>
      <c r="AO13" s="76">
        <f t="shared" si="4"/>
        <v>11001374461538.463</v>
      </c>
      <c r="AP13" s="110" t="s">
        <v>246</v>
      </c>
      <c r="AQ13" s="110" t="s">
        <v>246</v>
      </c>
      <c r="AR13" s="110" t="s">
        <v>246</v>
      </c>
      <c r="AS13" s="110" t="s">
        <v>246</v>
      </c>
      <c r="AT13" s="110" t="s">
        <v>246</v>
      </c>
      <c r="AU13" s="110" t="s">
        <v>246</v>
      </c>
      <c r="AV13" s="110" t="s">
        <v>246</v>
      </c>
      <c r="AW13" s="110" t="s">
        <v>246</v>
      </c>
      <c r="AX13" s="110" t="s">
        <v>246</v>
      </c>
    </row>
    <row r="14" spans="1:60" s="25" customFormat="1" x14ac:dyDescent="0.35">
      <c r="A14" s="78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110"/>
      <c r="AQ14" s="110"/>
      <c r="AR14" s="110"/>
      <c r="AS14" s="110"/>
      <c r="AT14" s="110"/>
      <c r="AU14" s="110"/>
      <c r="AV14" s="110"/>
      <c r="AW14" s="110"/>
      <c r="AX14" s="110"/>
    </row>
    <row r="15" spans="1:60" s="240" customFormat="1" x14ac:dyDescent="0.35">
      <c r="A15" s="237" t="s">
        <v>371</v>
      </c>
      <c r="B15" s="238">
        <f>B13/10^6</f>
        <v>5762253.7410256425</v>
      </c>
      <c r="C15" s="238">
        <f t="shared" ref="C15:AO15" si="5">C13/10^6</f>
        <v>6020265.1025641039</v>
      </c>
      <c r="D15" s="238">
        <f t="shared" si="5"/>
        <v>5637902.9538461547</v>
      </c>
      <c r="E15" s="238">
        <f t="shared" si="5"/>
        <v>5573673.7384615391</v>
      </c>
      <c r="F15" s="238">
        <f t="shared" si="5"/>
        <v>5893593.4615384629</v>
      </c>
      <c r="G15" s="238">
        <f t="shared" si="5"/>
        <v>6060805.3230769224</v>
      </c>
      <c r="H15" s="238">
        <f t="shared" si="5"/>
        <v>6238913.1538461531</v>
      </c>
      <c r="I15" s="238">
        <f t="shared" si="5"/>
        <v>6035688.474358974</v>
      </c>
      <c r="J15" s="238">
        <f t="shared" si="5"/>
        <v>6455497.2000000002</v>
      </c>
      <c r="K15" s="238">
        <f t="shared" si="5"/>
        <v>5286220.8</v>
      </c>
      <c r="L15" s="238">
        <f t="shared" si="5"/>
        <v>5304752.9999999981</v>
      </c>
      <c r="M15" s="238">
        <f t="shared" si="5"/>
        <v>5802351.4525641017</v>
      </c>
      <c r="N15" s="238">
        <f t="shared" si="5"/>
        <v>6167275.2076923084</v>
      </c>
      <c r="O15" s="238">
        <f t="shared" si="5"/>
        <v>6235450.756410256</v>
      </c>
      <c r="P15" s="238">
        <f t="shared" si="5"/>
        <v>6376948.8369230758</v>
      </c>
      <c r="Q15" s="238">
        <f t="shared" si="5"/>
        <v>6295804.916666666</v>
      </c>
      <c r="R15" s="238">
        <f t="shared" si="5"/>
        <v>6005735.4799999986</v>
      </c>
      <c r="S15" s="238">
        <f t="shared" si="5"/>
        <v>6421483.0576923061</v>
      </c>
      <c r="T15" s="238">
        <f t="shared" si="5"/>
        <v>6053370.9461538456</v>
      </c>
      <c r="U15" s="238">
        <f t="shared" si="5"/>
        <v>6541225.9520512829</v>
      </c>
      <c r="V15" s="238">
        <f t="shared" si="5"/>
        <v>6792720.0115384609</v>
      </c>
      <c r="W15" s="238">
        <f t="shared" si="5"/>
        <v>5584291.71948718</v>
      </c>
      <c r="X15" s="238">
        <f t="shared" si="5"/>
        <v>6119101.1402564114</v>
      </c>
      <c r="Y15" s="238">
        <f t="shared" si="5"/>
        <v>6263450.7292307699</v>
      </c>
      <c r="Z15" s="238">
        <f t="shared" si="5"/>
        <v>6336089.3261538446</v>
      </c>
      <c r="AA15" s="238">
        <f t="shared" si="5"/>
        <v>6167330.2605128204</v>
      </c>
      <c r="AB15" s="238">
        <f t="shared" si="5"/>
        <v>7513527.254871794</v>
      </c>
      <c r="AC15" s="238">
        <f t="shared" si="5"/>
        <v>7546557.5887179505</v>
      </c>
      <c r="AD15" s="238">
        <f t="shared" si="5"/>
        <v>6828012.5764102573</v>
      </c>
      <c r="AE15" s="238">
        <f t="shared" si="5"/>
        <v>7419042.2974358965</v>
      </c>
      <c r="AF15" s="238">
        <f t="shared" si="5"/>
        <v>8331495.6461538449</v>
      </c>
      <c r="AG15" s="238">
        <f t="shared" si="5"/>
        <v>8718008.3307692297</v>
      </c>
      <c r="AH15" s="238">
        <f t="shared" si="5"/>
        <v>8449102.6307692304</v>
      </c>
      <c r="AI15" s="238">
        <f t="shared" si="5"/>
        <v>8807790.9499999993</v>
      </c>
      <c r="AJ15" s="238">
        <f t="shared" si="5"/>
        <v>9156567.7435897458</v>
      </c>
      <c r="AK15" s="238">
        <f t="shared" si="5"/>
        <v>9080710.461538462</v>
      </c>
      <c r="AL15" s="238">
        <f t="shared" si="5"/>
        <v>11006097.24102564</v>
      </c>
      <c r="AM15" s="238">
        <f t="shared" si="5"/>
        <v>10101242.792307694</v>
      </c>
      <c r="AN15" s="238">
        <f t="shared" si="5"/>
        <v>10243508.492307693</v>
      </c>
      <c r="AO15" s="238">
        <f t="shared" si="5"/>
        <v>11001374.461538462</v>
      </c>
      <c r="AP15" s="239" t="s">
        <v>246</v>
      </c>
      <c r="AQ15" s="239" t="s">
        <v>246</v>
      </c>
      <c r="AR15" s="239" t="s">
        <v>246</v>
      </c>
      <c r="AS15" s="239" t="s">
        <v>246</v>
      </c>
      <c r="AT15" s="239" t="s">
        <v>246</v>
      </c>
      <c r="AU15" s="239" t="s">
        <v>246</v>
      </c>
      <c r="AV15" s="239" t="s">
        <v>246</v>
      </c>
      <c r="AW15" s="239" t="s">
        <v>246</v>
      </c>
      <c r="AX15" s="239" t="s">
        <v>246</v>
      </c>
    </row>
    <row r="16" spans="1:60" x14ac:dyDescent="0.35"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110" t="s">
        <v>246</v>
      </c>
      <c r="AS16" s="110" t="s">
        <v>246</v>
      </c>
      <c r="AT16" s="110" t="s">
        <v>246</v>
      </c>
      <c r="AU16" s="110" t="s">
        <v>246</v>
      </c>
      <c r="AV16" s="110" t="s">
        <v>246</v>
      </c>
      <c r="AW16" s="110" t="s">
        <v>246</v>
      </c>
      <c r="AX16" s="110" t="s">
        <v>246</v>
      </c>
      <c r="AY16" s="110" t="s">
        <v>246</v>
      </c>
    </row>
    <row r="17" spans="1:50" s="50" customFormat="1" ht="15" thickBot="1" x14ac:dyDescent="0.4">
      <c r="A17" s="235"/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</row>
    <row r="18" spans="1:50" x14ac:dyDescent="0.35">
      <c r="A18" s="95" t="s">
        <v>338</v>
      </c>
      <c r="B18" s="96">
        <f>'LAO FAO Land Use Data'!R9/'LAO FAO Land Use Data'!R3</f>
        <v>2.9029462738301561E-2</v>
      </c>
      <c r="C18" s="96">
        <f>'LAO FAO Land Use Data'!S9/'LAO FAO Land Use Data'!S3</f>
        <v>3.0329289428076257E-2</v>
      </c>
      <c r="D18" s="96">
        <f>'LAO FAO Land Use Data'!T9/'LAO FAO Land Use Data'!T3</f>
        <v>3.1195840554592721E-2</v>
      </c>
      <c r="E18" s="96">
        <f>'LAO FAO Land Use Data'!U9/'LAO FAO Land Use Data'!U3</f>
        <v>3.2062391681109186E-2</v>
      </c>
      <c r="F18" s="96">
        <f>'LAO FAO Land Use Data'!V9/'LAO FAO Land Use Data'!V3</f>
        <v>3.2495667244367421E-2</v>
      </c>
      <c r="G18" s="96">
        <f>'LAO FAO Land Use Data'!W9/'LAO FAO Land Use Data'!W3</f>
        <v>3.292894280762565E-2</v>
      </c>
      <c r="H18" s="96">
        <f>'LAO FAO Land Use Data'!X9/'LAO FAO Land Use Data'!X3</f>
        <v>3.3362218370883885E-2</v>
      </c>
      <c r="I18" s="96">
        <f>'LAO FAO Land Use Data'!Y9/'LAO FAO Land Use Data'!Y3</f>
        <v>3.3578856152512999E-2</v>
      </c>
      <c r="J18" s="96">
        <f>'LAO FAO Land Use Data'!Z9/'LAO FAO Land Use Data'!Z3</f>
        <v>3.3795493934142114E-2</v>
      </c>
      <c r="K18" s="96">
        <f>'LAO FAO Land Use Data'!AA9/'LAO FAO Land Use Data'!AA3</f>
        <v>3.3795493934142114E-2</v>
      </c>
      <c r="L18" s="96">
        <f>'LAO FAO Land Use Data'!AB9/'LAO FAO Land Use Data'!AB3</f>
        <v>3.3795493934142114E-2</v>
      </c>
      <c r="M18" s="96">
        <f>'LAO FAO Land Use Data'!AC9/'LAO FAO Land Use Data'!AC3</f>
        <v>3.4012131715771228E-2</v>
      </c>
      <c r="N18" s="96">
        <f>'LAO FAO Land Use Data'!AD9/'LAO FAO Land Use Data'!AD3</f>
        <v>3.4012131715771228E-2</v>
      </c>
      <c r="O18" s="96">
        <f>'LAO FAO Land Use Data'!AE9/'LAO FAO Land Use Data'!AE3</f>
        <v>3.4228769497400349E-2</v>
      </c>
      <c r="P18" s="96">
        <f>'LAO FAO Land Use Data'!AF9/'LAO FAO Land Use Data'!AF3</f>
        <v>3.4315424610051992E-2</v>
      </c>
      <c r="Q18" s="96">
        <f>'LAO FAO Land Use Data'!AG9/'LAO FAO Land Use Data'!AG3</f>
        <v>3.4358752166377814E-2</v>
      </c>
      <c r="R18" s="96">
        <f>'LAO FAO Land Use Data'!AH9/'LAO FAO Land Use Data'!AH3</f>
        <v>3.4358752166377814E-2</v>
      </c>
      <c r="S18" s="96">
        <f>'LAO FAO Land Use Data'!AI9/'LAO FAO Land Use Data'!AI3</f>
        <v>3.4445407279029464E-2</v>
      </c>
      <c r="T18" s="96">
        <f>'LAO FAO Land Use Data'!AJ9/'LAO FAO Land Use Data'!AJ3</f>
        <v>3.4445407279029464E-2</v>
      </c>
      <c r="U18" s="96">
        <f>'LAO FAO Land Use Data'!AK9/'LAO FAO Land Use Data'!AK3</f>
        <v>3.4618717504332756E-2</v>
      </c>
      <c r="V18" s="96">
        <f>'LAO FAO Land Use Data'!AL9/'LAO FAO Land Use Data'!AL3</f>
        <v>3.4618717504332756E-2</v>
      </c>
      <c r="W18" s="96">
        <f>'LAO FAO Land Use Data'!AM9/'LAO FAO Land Use Data'!AM3</f>
        <v>3.4618717504332756E-2</v>
      </c>
      <c r="X18" s="96">
        <f>'LAO FAO Land Use Data'!AN9/'LAO FAO Land Use Data'!AN3</f>
        <v>3.4618717504332756E-2</v>
      </c>
      <c r="Y18" s="96">
        <f>'LAO FAO Land Use Data'!AO9/'LAO FAO Land Use Data'!AO3</f>
        <v>3.5615251299826692E-2</v>
      </c>
      <c r="Z18" s="96">
        <f>'LAO FAO Land Use Data'!AP9/'LAO FAO Land Use Data'!AP3</f>
        <v>3.5875216637781628E-2</v>
      </c>
      <c r="AA18" s="96">
        <f>'LAO FAO Land Use Data'!AQ9/'LAO FAO Land Use Data'!AQ3</f>
        <v>3.5701906412478335E-2</v>
      </c>
      <c r="AB18" s="96">
        <f>'LAO FAO Land Use Data'!AR9/'LAO FAO Land Use Data'!AR3</f>
        <v>3.7001733102253034E-2</v>
      </c>
      <c r="AC18" s="96">
        <f>'LAO FAO Land Use Data'!AS9/'LAO FAO Land Use Data'!AS3</f>
        <v>3.734835355285962E-2</v>
      </c>
      <c r="AD18" s="96">
        <f>'LAO FAO Land Use Data'!AT9/'LAO FAO Land Use Data'!AT3</f>
        <v>3.799826689774697E-2</v>
      </c>
      <c r="AE18" s="96">
        <f>'LAO FAO Land Use Data'!AU9/'LAO FAO Land Use Data'!AU3</f>
        <v>3.9861351819757362E-2</v>
      </c>
      <c r="AF18" s="96">
        <f>'LAO FAO Land Use Data'!AV9/'LAO FAO Land Use Data'!AV3</f>
        <v>4.2027729636048526E-2</v>
      </c>
      <c r="AG18" s="96">
        <f>'LAO FAO Land Use Data'!AW9/'LAO FAO Land Use Data'!AW3</f>
        <v>4.3977469670710569E-2</v>
      </c>
      <c r="AH18" s="96">
        <f>'LAO FAO Land Use Data'!AX9/'LAO FAO Land Use Data'!AX3</f>
        <v>4.5927209705372618E-2</v>
      </c>
      <c r="AI18" s="96">
        <f>'LAO FAO Land Use Data'!AY9/'LAO FAO Land Use Data'!AY3</f>
        <v>4.7876949740034661E-2</v>
      </c>
      <c r="AJ18" s="96">
        <f>'LAO FAO Land Use Data'!AZ9/'LAO FAO Land Use Data'!AZ3</f>
        <v>4.982668977469671E-2</v>
      </c>
      <c r="AK18" s="96">
        <f>'LAO FAO Land Use Data'!BA9/'LAO FAO Land Use Data'!BA3</f>
        <v>5.1993067590987867E-2</v>
      </c>
      <c r="AL18" s="96">
        <f>'LAO FAO Land Use Data'!BB9/'LAO FAO Land Use Data'!BB3</f>
        <v>5.3726169844020795E-2</v>
      </c>
      <c r="AM18" s="96">
        <f>'LAO FAO Land Use Data'!BC9/'LAO FAO Land Use Data'!BC3</f>
        <v>5.5892547660311959E-2</v>
      </c>
      <c r="AN18" s="96">
        <f>'LAO FAO Land Use Data'!BD9/'LAO FAO Land Use Data'!BD3</f>
        <v>5.8925476603119586E-2</v>
      </c>
      <c r="AO18" s="96">
        <f>'LAO FAO Land Use Data'!BE9/'LAO FAO Land Use Data'!BE3</f>
        <v>6.0658578856152515E-2</v>
      </c>
      <c r="AP18" s="96">
        <f>'LAO FAO Land Use Data'!BF9/'LAO FAO Land Use Data'!BF3</f>
        <v>6.1871750433275564E-2</v>
      </c>
      <c r="AQ18" s="96">
        <f>'LAO FAO Land Use Data'!BG9/'LAO FAO Land Use Data'!BG3</f>
        <v>6.2824956672443671E-2</v>
      </c>
      <c r="AR18" s="96">
        <f>'LAO FAO Land Use Data'!BH9/'LAO FAO Land Use Data'!BH3</f>
        <v>6.4514731369150785E-2</v>
      </c>
      <c r="AS18" s="96">
        <f>'LAO FAO Land Use Data'!BI9/'LAO FAO Land Use Data'!BI3</f>
        <v>6.915077989601387E-2</v>
      </c>
      <c r="AT18" s="96">
        <f>'LAO FAO Land Use Data'!BJ9/'LAO FAO Land Use Data'!BJ3</f>
        <v>7.1490467937608312E-2</v>
      </c>
      <c r="AU18" s="96">
        <f>'LAO FAO Land Use Data'!BK9/'LAO FAO Land Use Data'!BK3</f>
        <v>7.1490467937608312E-2</v>
      </c>
      <c r="AV18" s="96">
        <f>'LAO FAO Land Use Data'!BL9/'LAO FAO Land Use Data'!BL3</f>
        <v>6.9324090121317156E-2</v>
      </c>
      <c r="AW18" s="96">
        <f>'LAO FAO Land Use Data'!BM9/'LAO FAO Land Use Data'!BM3</f>
        <v>6.7157712305025999E-2</v>
      </c>
      <c r="AX18" s="96">
        <f>'LAO FAO Land Use Data'!BN9/'LAO FAO Land Use Data'!BN3</f>
        <v>6.7157712305025999E-2</v>
      </c>
    </row>
    <row r="19" spans="1:50" x14ac:dyDescent="0.35"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</row>
    <row r="20" spans="1:50" x14ac:dyDescent="0.35">
      <c r="A20" s="71" t="s">
        <v>235</v>
      </c>
      <c r="B20" s="218">
        <f>'LAO FAO Land Use Data'!R7</f>
        <v>682</v>
      </c>
      <c r="C20" s="87">
        <f>'LAO FAO Land Use Data'!S7</f>
        <v>712</v>
      </c>
      <c r="D20" s="87">
        <f>'LAO FAO Land Use Data'!T7</f>
        <v>732</v>
      </c>
      <c r="E20" s="87">
        <f>'LAO FAO Land Use Data'!U7</f>
        <v>755</v>
      </c>
      <c r="F20" s="87">
        <f>'LAO FAO Land Use Data'!V7</f>
        <v>768</v>
      </c>
      <c r="G20" s="87">
        <f>'LAO FAO Land Use Data'!W7</f>
        <v>780</v>
      </c>
      <c r="H20" s="87">
        <f>'LAO FAO Land Use Data'!X7</f>
        <v>790</v>
      </c>
      <c r="I20" s="87">
        <f>'LAO FAO Land Use Data'!Y7</f>
        <v>798</v>
      </c>
      <c r="J20" s="87">
        <f>'LAO FAO Land Use Data'!Z7</f>
        <v>805</v>
      </c>
      <c r="K20" s="87">
        <f>'LAO FAO Land Use Data'!AA7</f>
        <v>806</v>
      </c>
      <c r="L20" s="87">
        <f>'LAO FAO Land Use Data'!AB7</f>
        <v>809</v>
      </c>
      <c r="M20" s="87">
        <f>'LAO FAO Land Use Data'!AC7</f>
        <v>817</v>
      </c>
      <c r="N20" s="87">
        <f>'LAO FAO Land Use Data'!AD7</f>
        <v>820</v>
      </c>
      <c r="O20" s="87">
        <f>'LAO FAO Land Use Data'!AE7</f>
        <v>830</v>
      </c>
      <c r="P20" s="87">
        <f>'LAO FAO Land Use Data'!AF7</f>
        <v>835</v>
      </c>
      <c r="Q20" s="87">
        <f>'LAO FAO Land Use Data'!AG7</f>
        <v>838</v>
      </c>
      <c r="R20" s="87">
        <f>'LAO FAO Land Use Data'!AH7</f>
        <v>840</v>
      </c>
      <c r="S20" s="87">
        <f>'LAO FAO Land Use Data'!AI7</f>
        <v>850</v>
      </c>
      <c r="T20" s="87">
        <f>'LAO FAO Land Use Data'!AJ7</f>
        <v>852</v>
      </c>
      <c r="U20" s="87">
        <f>'LAO FAO Land Use Data'!AK7</f>
        <v>860</v>
      </c>
      <c r="V20" s="87">
        <f>'LAO FAO Land Use Data'!AL7</f>
        <v>862</v>
      </c>
      <c r="W20" s="87">
        <f>'LAO FAO Land Use Data'!AM7</f>
        <v>864</v>
      </c>
      <c r="X20" s="87">
        <f>'LAO FAO Land Use Data'!AN7</f>
        <v>865</v>
      </c>
      <c r="Y20" s="87">
        <f>'LAO FAO Land Use Data'!AO7</f>
        <v>890</v>
      </c>
      <c r="Z20" s="87">
        <f>'LAO FAO Land Use Data'!AP7</f>
        <v>900</v>
      </c>
      <c r="AA20" s="87">
        <f>'LAO FAO Land Use Data'!AQ7</f>
        <v>900</v>
      </c>
      <c r="AB20" s="87">
        <f>'LAO FAO Land Use Data'!AR7</f>
        <v>930</v>
      </c>
      <c r="AC20" s="87">
        <f>'LAO FAO Land Use Data'!AS7</f>
        <v>940</v>
      </c>
      <c r="AD20" s="87">
        <f>'LAO FAO Land Use Data'!AT7</f>
        <v>958</v>
      </c>
      <c r="AE20" s="87">
        <f>'LAO FAO Land Use Data'!AU7</f>
        <v>1001</v>
      </c>
      <c r="AF20" s="87">
        <f>'LAO FAO Land Use Data'!AV7</f>
        <v>1051</v>
      </c>
      <c r="AG20" s="87">
        <f>'LAO FAO Land Use Data'!AW7</f>
        <v>1096</v>
      </c>
      <c r="AH20" s="87">
        <f>'LAO FAO Land Use Data'!AX7</f>
        <v>1141</v>
      </c>
      <c r="AI20" s="87">
        <f>'LAO FAO Land Use Data'!AY7</f>
        <v>1186</v>
      </c>
      <c r="AJ20" s="87">
        <f>'LAO FAO Land Use Data'!AZ7</f>
        <v>1235</v>
      </c>
      <c r="AK20" s="87">
        <f>'LAO FAO Land Use Data'!BA7</f>
        <v>1290</v>
      </c>
      <c r="AL20" s="87">
        <f>'LAO FAO Land Use Data'!BB7</f>
        <v>1338</v>
      </c>
      <c r="AM20" s="87">
        <f>'LAO FAO Land Use Data'!BC7</f>
        <v>1389</v>
      </c>
      <c r="AN20" s="87">
        <f>'LAO FAO Land Use Data'!BD7</f>
        <v>1468</v>
      </c>
      <c r="AO20" s="87">
        <f>'LAO FAO Land Use Data'!BE7</f>
        <v>1530</v>
      </c>
      <c r="AP20" s="87">
        <f>'LAO FAO Land Use Data'!BF7</f>
        <v>1596.5</v>
      </c>
      <c r="AQ20" s="87">
        <f>'LAO FAO Land Use Data'!BG7</f>
        <v>1619</v>
      </c>
      <c r="AR20" s="87">
        <f>'LAO FAO Land Use Data'!BH7</f>
        <v>1658</v>
      </c>
      <c r="AS20" s="87">
        <f>'LAO FAO Land Use Data'!BI7</f>
        <v>1765</v>
      </c>
      <c r="AT20" s="87">
        <f>'LAO FAO Land Use Data'!BJ7</f>
        <v>1819</v>
      </c>
      <c r="AU20" s="87">
        <f>'LAO FAO Land Use Data'!BK7</f>
        <v>1819</v>
      </c>
      <c r="AV20" s="87">
        <f>'LAO FAO Land Use Data'!BL7</f>
        <v>1769</v>
      </c>
      <c r="AW20" s="87">
        <f>'LAO FAO Land Use Data'!BM7</f>
        <v>1719</v>
      </c>
      <c r="AX20" s="87">
        <f>'LAO FAO Land Use Data'!BN7</f>
        <v>1719</v>
      </c>
    </row>
    <row r="21" spans="1:50" x14ac:dyDescent="0.35">
      <c r="A21" s="71" t="s">
        <v>236</v>
      </c>
      <c r="B21" s="218">
        <f>'LAO FAO Land Use Data'!R12</f>
        <v>0</v>
      </c>
      <c r="C21" s="87">
        <f>'LAO FAO Land Use Data'!S12</f>
        <v>0</v>
      </c>
      <c r="D21" s="87">
        <f>'LAO FAO Land Use Data'!T12</f>
        <v>0</v>
      </c>
      <c r="E21" s="87">
        <f>'LAO FAO Land Use Data'!U12</f>
        <v>0</v>
      </c>
      <c r="F21" s="87">
        <f>'LAO FAO Land Use Data'!V12</f>
        <v>0</v>
      </c>
      <c r="G21" s="87">
        <f>'LAO FAO Land Use Data'!W12</f>
        <v>0</v>
      </c>
      <c r="H21" s="87">
        <f>'LAO FAO Land Use Data'!X12</f>
        <v>0</v>
      </c>
      <c r="I21" s="87">
        <f>'LAO FAO Land Use Data'!Y12</f>
        <v>0</v>
      </c>
      <c r="J21" s="87">
        <f>'LAO FAO Land Use Data'!Z12</f>
        <v>0</v>
      </c>
      <c r="K21" s="87">
        <f>'LAO FAO Land Use Data'!AA12</f>
        <v>0</v>
      </c>
      <c r="L21" s="87">
        <f>'LAO FAO Land Use Data'!AB12</f>
        <v>0</v>
      </c>
      <c r="M21" s="87">
        <f>'LAO FAO Land Use Data'!AC12</f>
        <v>0</v>
      </c>
      <c r="N21" s="87">
        <f>'LAO FAO Land Use Data'!AD12</f>
        <v>0</v>
      </c>
      <c r="O21" s="87">
        <f>'LAO FAO Land Use Data'!AE12</f>
        <v>0</v>
      </c>
      <c r="P21" s="87">
        <f>'LAO FAO Land Use Data'!AF12</f>
        <v>0</v>
      </c>
      <c r="Q21" s="87">
        <f>'LAO FAO Land Use Data'!AG12</f>
        <v>0</v>
      </c>
      <c r="R21" s="87">
        <f>'LAO FAO Land Use Data'!AH12</f>
        <v>0</v>
      </c>
      <c r="S21" s="87">
        <f>'LAO FAO Land Use Data'!AI12</f>
        <v>0</v>
      </c>
      <c r="T21" s="87">
        <f>'LAO FAO Land Use Data'!AJ12</f>
        <v>0</v>
      </c>
      <c r="U21" s="87">
        <f>'LAO FAO Land Use Data'!AK12</f>
        <v>0</v>
      </c>
      <c r="V21" s="87">
        <f>'LAO FAO Land Use Data'!AL12</f>
        <v>0</v>
      </c>
      <c r="W21" s="87">
        <f>'LAO FAO Land Use Data'!AM12</f>
        <v>0</v>
      </c>
      <c r="X21" s="87">
        <f>'LAO FAO Land Use Data'!AN12</f>
        <v>0</v>
      </c>
      <c r="Y21" s="87">
        <f>'LAO FAO Land Use Data'!AO12</f>
        <v>0</v>
      </c>
      <c r="Z21" s="87">
        <f>'LAO FAO Land Use Data'!AP12</f>
        <v>0</v>
      </c>
      <c r="AA21" s="87">
        <f>'LAO FAO Land Use Data'!AQ12</f>
        <v>0</v>
      </c>
      <c r="AB21" s="87">
        <f>'LAO FAO Land Use Data'!AR12</f>
        <v>0</v>
      </c>
      <c r="AC21" s="87">
        <f>'LAO FAO Land Use Data'!AS12</f>
        <v>0</v>
      </c>
      <c r="AD21" s="87">
        <f>'LAO FAO Land Use Data'!AT12</f>
        <v>0</v>
      </c>
      <c r="AE21" s="87">
        <f>'LAO FAO Land Use Data'!AU12</f>
        <v>0</v>
      </c>
      <c r="AF21" s="87">
        <f>'LAO FAO Land Use Data'!AV12</f>
        <v>0</v>
      </c>
      <c r="AG21" s="87">
        <f>'LAO FAO Land Use Data'!AW12</f>
        <v>0</v>
      </c>
      <c r="AH21" s="87">
        <f>'LAO FAO Land Use Data'!AX12</f>
        <v>0</v>
      </c>
      <c r="AI21" s="87">
        <f>'LAO FAO Land Use Data'!AY12</f>
        <v>0</v>
      </c>
      <c r="AJ21" s="87">
        <f>'LAO FAO Land Use Data'!AZ12</f>
        <v>0</v>
      </c>
      <c r="AK21" s="87">
        <f>'LAO FAO Land Use Data'!BA12</f>
        <v>0</v>
      </c>
      <c r="AL21" s="87">
        <f>'LAO FAO Land Use Data'!BB12</f>
        <v>0</v>
      </c>
      <c r="AM21" s="87">
        <f>'LAO FAO Land Use Data'!BC12</f>
        <v>0</v>
      </c>
      <c r="AN21" s="87">
        <f>'LAO FAO Land Use Data'!BD12</f>
        <v>0</v>
      </c>
      <c r="AO21" s="87">
        <f>'LAO FAO Land Use Data'!BE12</f>
        <v>0</v>
      </c>
      <c r="AP21" s="87">
        <f>'LAO FAO Land Use Data'!BF12</f>
        <v>198</v>
      </c>
      <c r="AQ21" s="87">
        <f>'LAO FAO Land Use Data'!BG12</f>
        <v>0</v>
      </c>
      <c r="AR21" s="87">
        <f>'LAO FAO Land Use Data'!BH12</f>
        <v>0</v>
      </c>
      <c r="AS21" s="87">
        <f>'LAO FAO Land Use Data'!BI12</f>
        <v>0</v>
      </c>
      <c r="AT21" s="87">
        <f>'LAO FAO Land Use Data'!BJ12</f>
        <v>0</v>
      </c>
      <c r="AU21" s="87">
        <f>'LAO FAO Land Use Data'!BK12</f>
        <v>0</v>
      </c>
      <c r="AV21" s="87">
        <f>'LAO FAO Land Use Data'!BL12</f>
        <v>0</v>
      </c>
      <c r="AW21" s="87">
        <f>'LAO FAO Land Use Data'!BM12</f>
        <v>0</v>
      </c>
      <c r="AX21" s="87">
        <f>'LAO FAO Land Use Data'!BN12</f>
        <v>0</v>
      </c>
    </row>
    <row r="22" spans="1:50" x14ac:dyDescent="0.35">
      <c r="A22" s="71" t="s">
        <v>237</v>
      </c>
      <c r="B22" s="218">
        <f>'LAO FAO Land Use Data'!R5</f>
        <v>1482</v>
      </c>
      <c r="C22" s="87">
        <f>'LAO FAO Land Use Data'!S5</f>
        <v>1512</v>
      </c>
      <c r="D22" s="87">
        <f>'LAO FAO Land Use Data'!T5</f>
        <v>1532</v>
      </c>
      <c r="E22" s="87">
        <f>'LAO FAO Land Use Data'!U5</f>
        <v>1555</v>
      </c>
      <c r="F22" s="87">
        <f>'LAO FAO Land Use Data'!V5</f>
        <v>1568</v>
      </c>
      <c r="G22" s="87">
        <f>'LAO FAO Land Use Data'!W5</f>
        <v>1580</v>
      </c>
      <c r="H22" s="87">
        <f>'LAO FAO Land Use Data'!X5</f>
        <v>1590</v>
      </c>
      <c r="I22" s="87">
        <f>'LAO FAO Land Use Data'!Y5</f>
        <v>1598</v>
      </c>
      <c r="J22" s="87">
        <f>'LAO FAO Land Use Data'!Z5</f>
        <v>1605</v>
      </c>
      <c r="K22" s="87">
        <f>'LAO FAO Land Use Data'!AA5</f>
        <v>1606</v>
      </c>
      <c r="L22" s="87">
        <f>'LAO FAO Land Use Data'!AB5</f>
        <v>1609</v>
      </c>
      <c r="M22" s="87">
        <f>'LAO FAO Land Use Data'!AC5</f>
        <v>1617</v>
      </c>
      <c r="N22" s="87">
        <f>'LAO FAO Land Use Data'!AD5</f>
        <v>1620</v>
      </c>
      <c r="O22" s="87">
        <f>'LAO FAO Land Use Data'!AE5</f>
        <v>1630</v>
      </c>
      <c r="P22" s="87">
        <f>'LAO FAO Land Use Data'!AF5</f>
        <v>1635</v>
      </c>
      <c r="Q22" s="87">
        <f>'LAO FAO Land Use Data'!AG5</f>
        <v>1638</v>
      </c>
      <c r="R22" s="87">
        <f>'LAO FAO Land Use Data'!AH5</f>
        <v>1640</v>
      </c>
      <c r="S22" s="87">
        <f>'LAO FAO Land Use Data'!AI5</f>
        <v>1650</v>
      </c>
      <c r="T22" s="87">
        <f>'LAO FAO Land Use Data'!AJ5</f>
        <v>1652</v>
      </c>
      <c r="U22" s="87">
        <f>'LAO FAO Land Use Data'!AK5</f>
        <v>1660</v>
      </c>
      <c r="V22" s="87">
        <f>'LAO FAO Land Use Data'!AL5</f>
        <v>1662</v>
      </c>
      <c r="W22" s="87">
        <f>'LAO FAO Land Use Data'!AM5</f>
        <v>1664</v>
      </c>
      <c r="X22" s="87">
        <f>'LAO FAO Land Use Data'!AN5</f>
        <v>1665</v>
      </c>
      <c r="Y22" s="87">
        <f>'LAO FAO Land Use Data'!AO5</f>
        <v>1690</v>
      </c>
      <c r="Z22" s="87">
        <f>'LAO FAO Land Use Data'!AP5</f>
        <v>1700</v>
      </c>
      <c r="AA22" s="87">
        <f>'LAO FAO Land Use Data'!AQ5</f>
        <v>1700</v>
      </c>
      <c r="AB22" s="87">
        <f>'LAO FAO Land Use Data'!AR5</f>
        <v>1756</v>
      </c>
      <c r="AC22" s="87">
        <f>'LAO FAO Land Use Data'!AS5</f>
        <v>1765</v>
      </c>
      <c r="AD22" s="87">
        <f>'LAO FAO Land Use Data'!AT5</f>
        <v>1773</v>
      </c>
      <c r="AE22" s="87">
        <f>'LAO FAO Land Use Data'!AU5</f>
        <v>1806</v>
      </c>
      <c r="AF22" s="87">
        <f>'LAO FAO Land Use Data'!AV5</f>
        <v>1841</v>
      </c>
      <c r="AG22" s="87">
        <f>'LAO FAO Land Use Data'!AW5</f>
        <v>1876</v>
      </c>
      <c r="AH22" s="87">
        <f>'LAO FAO Land Use Data'!AX5</f>
        <v>1911</v>
      </c>
      <c r="AI22" s="87">
        <f>'LAO FAO Land Use Data'!AY5</f>
        <v>1946</v>
      </c>
      <c r="AJ22" s="87">
        <f>'LAO FAO Land Use Data'!AZ5</f>
        <v>1985</v>
      </c>
      <c r="AK22" s="87">
        <f>'LAO FAO Land Use Data'!BA5</f>
        <v>2025</v>
      </c>
      <c r="AL22" s="87">
        <f>'LAO FAO Land Use Data'!BB5</f>
        <v>2063</v>
      </c>
      <c r="AM22" s="87">
        <f>'LAO FAO Land Use Data'!BC5</f>
        <v>2104</v>
      </c>
      <c r="AN22" s="87">
        <f>'LAO FAO Land Use Data'!BD5</f>
        <v>2168</v>
      </c>
      <c r="AO22" s="87">
        <f>'LAO FAO Land Use Data'!BE5</f>
        <v>2220</v>
      </c>
      <c r="AP22" s="87">
        <f>'LAO FAO Land Use Data'!BF5</f>
        <v>2276.5</v>
      </c>
      <c r="AQ22" s="87">
        <f>'LAO FAO Land Use Data'!BG5</f>
        <v>2299</v>
      </c>
      <c r="AR22" s="87">
        <f>'LAO FAO Land Use Data'!BH5</f>
        <v>2335</v>
      </c>
      <c r="AS22" s="87">
        <f>'LAO FAO Land Use Data'!BI5</f>
        <v>2440</v>
      </c>
      <c r="AT22" s="87">
        <f>'LAO FAO Land Use Data'!BJ5</f>
        <v>2494</v>
      </c>
      <c r="AU22" s="87">
        <f>'LAO FAO Land Use Data'!BK5</f>
        <v>2494</v>
      </c>
      <c r="AV22" s="87">
        <f>'LAO FAO Land Use Data'!BL5</f>
        <v>2444</v>
      </c>
      <c r="AW22" s="87">
        <f>'LAO FAO Land Use Data'!BM5</f>
        <v>2394</v>
      </c>
      <c r="AX22" s="87">
        <f>'LAO FAO Land Use Data'!BN5</f>
        <v>2394</v>
      </c>
    </row>
    <row r="23" spans="1:50" x14ac:dyDescent="0.35">
      <c r="A23" s="71" t="s">
        <v>337</v>
      </c>
      <c r="B23" s="88">
        <f>'LAO FAO Land Use Data'!R5/'LAO FAO Land Use Data'!R3</f>
        <v>6.4211438474870014E-2</v>
      </c>
      <c r="C23" s="88">
        <f>'LAO FAO Land Use Data'!S5/'LAO FAO Land Use Data'!S3</f>
        <v>6.5511265164644714E-2</v>
      </c>
      <c r="D23" s="88">
        <f>'LAO FAO Land Use Data'!T5/'LAO FAO Land Use Data'!T3</f>
        <v>6.6377816291161185E-2</v>
      </c>
      <c r="E23" s="88">
        <f>'LAO FAO Land Use Data'!U5/'LAO FAO Land Use Data'!U3</f>
        <v>6.7374350086655113E-2</v>
      </c>
      <c r="F23" s="88">
        <f>'LAO FAO Land Use Data'!V5/'LAO FAO Land Use Data'!V3</f>
        <v>6.7937608318890813E-2</v>
      </c>
      <c r="G23" s="88">
        <f>'LAO FAO Land Use Data'!W5/'LAO FAO Land Use Data'!W3</f>
        <v>6.8457538994800698E-2</v>
      </c>
      <c r="H23" s="88">
        <f>'LAO FAO Land Use Data'!X5/'LAO FAO Land Use Data'!X3</f>
        <v>6.8890814558058927E-2</v>
      </c>
      <c r="I23" s="88">
        <f>'LAO FAO Land Use Data'!Y5/'LAO FAO Land Use Data'!Y3</f>
        <v>6.9237435008665513E-2</v>
      </c>
      <c r="J23" s="88">
        <f>'LAO FAO Land Use Data'!Z5/'LAO FAO Land Use Data'!Z3</f>
        <v>6.954072790294627E-2</v>
      </c>
      <c r="K23" s="88">
        <f>'LAO FAO Land Use Data'!AA5/'LAO FAO Land Use Data'!AA3</f>
        <v>6.9584055459272098E-2</v>
      </c>
      <c r="L23" s="88">
        <f>'LAO FAO Land Use Data'!AB5/'LAO FAO Land Use Data'!AB3</f>
        <v>6.971403812824957E-2</v>
      </c>
      <c r="M23" s="88">
        <f>'LAO FAO Land Use Data'!AC5/'LAO FAO Land Use Data'!AC3</f>
        <v>7.0060658578856155E-2</v>
      </c>
      <c r="N23" s="88">
        <f>'LAO FAO Land Use Data'!AD5/'LAO FAO Land Use Data'!AD3</f>
        <v>7.0190641247833627E-2</v>
      </c>
      <c r="O23" s="88">
        <f>'LAO FAO Land Use Data'!AE5/'LAO FAO Land Use Data'!AE3</f>
        <v>7.0623916811091855E-2</v>
      </c>
      <c r="P23" s="88">
        <f>'LAO FAO Land Use Data'!AF5/'LAO FAO Land Use Data'!AF3</f>
        <v>7.084055459272097E-2</v>
      </c>
      <c r="Q23" s="88">
        <f>'LAO FAO Land Use Data'!AG5/'LAO FAO Land Use Data'!AG3</f>
        <v>7.0970537261698441E-2</v>
      </c>
      <c r="R23" s="88">
        <f>'LAO FAO Land Use Data'!AH5/'LAO FAO Land Use Data'!AH3</f>
        <v>7.1057192374350084E-2</v>
      </c>
      <c r="S23" s="88">
        <f>'LAO FAO Land Use Data'!AI5/'LAO FAO Land Use Data'!AI3</f>
        <v>7.1490467937608312E-2</v>
      </c>
      <c r="T23" s="88">
        <f>'LAO FAO Land Use Data'!AJ5/'LAO FAO Land Use Data'!AJ3</f>
        <v>7.1577123050259969E-2</v>
      </c>
      <c r="U23" s="88">
        <f>'LAO FAO Land Use Data'!AK5/'LAO FAO Land Use Data'!AK3</f>
        <v>7.1923743500866555E-2</v>
      </c>
      <c r="V23" s="88">
        <f>'LAO FAO Land Use Data'!AL5/'LAO FAO Land Use Data'!AL3</f>
        <v>7.2010398613518198E-2</v>
      </c>
      <c r="W23" s="88">
        <f>'LAO FAO Land Use Data'!AM5/'LAO FAO Land Use Data'!AM3</f>
        <v>7.2097053726169841E-2</v>
      </c>
      <c r="X23" s="88">
        <f>'LAO FAO Land Use Data'!AN5/'LAO FAO Land Use Data'!AN3</f>
        <v>7.2140381282495669E-2</v>
      </c>
      <c r="Y23" s="88">
        <f>'LAO FAO Land Use Data'!AO5/'LAO FAO Land Use Data'!AO3</f>
        <v>7.3223570190641254E-2</v>
      </c>
      <c r="Z23" s="88">
        <f>'LAO FAO Land Use Data'!AP5/'LAO FAO Land Use Data'!AP3</f>
        <v>7.3656845753899483E-2</v>
      </c>
      <c r="AA23" s="88">
        <f>'LAO FAO Land Use Data'!AQ5/'LAO FAO Land Use Data'!AQ3</f>
        <v>7.3656845753899483E-2</v>
      </c>
      <c r="AB23" s="88">
        <f>'LAO FAO Land Use Data'!AR5/'LAO FAO Land Use Data'!AR3</f>
        <v>7.6083188908145583E-2</v>
      </c>
      <c r="AC23" s="88">
        <f>'LAO FAO Land Use Data'!AS5/'LAO FAO Land Use Data'!AS3</f>
        <v>7.6473136915077983E-2</v>
      </c>
      <c r="AD23" s="88">
        <f>'LAO FAO Land Use Data'!AT5/'LAO FAO Land Use Data'!AT3</f>
        <v>7.6819757365684582E-2</v>
      </c>
      <c r="AE23" s="88">
        <f>'LAO FAO Land Use Data'!AU5/'LAO FAO Land Use Data'!AU3</f>
        <v>7.8249566724436739E-2</v>
      </c>
      <c r="AF23" s="88">
        <f>'LAO FAO Land Use Data'!AV5/'LAO FAO Land Use Data'!AV3</f>
        <v>7.9766031195840553E-2</v>
      </c>
      <c r="AG23" s="88">
        <f>'LAO FAO Land Use Data'!AW5/'LAO FAO Land Use Data'!AW3</f>
        <v>8.1282495667244367E-2</v>
      </c>
      <c r="AH23" s="88">
        <f>'LAO FAO Land Use Data'!AX5/'LAO FAO Land Use Data'!AX3</f>
        <v>8.2798960138648181E-2</v>
      </c>
      <c r="AI23" s="88">
        <f>'LAO FAO Land Use Data'!AY5/'LAO FAO Land Use Data'!AY3</f>
        <v>8.4315424610051995E-2</v>
      </c>
      <c r="AJ23" s="88">
        <f>'LAO FAO Land Use Data'!AZ5/'LAO FAO Land Use Data'!AZ3</f>
        <v>8.6005199306759095E-2</v>
      </c>
      <c r="AK23" s="88">
        <f>'LAO FAO Land Use Data'!BA5/'LAO FAO Land Use Data'!BA3</f>
        <v>8.7738301559792023E-2</v>
      </c>
      <c r="AL23" s="88">
        <f>'LAO FAO Land Use Data'!BB5/'LAO FAO Land Use Data'!BB3</f>
        <v>8.9384748700173308E-2</v>
      </c>
      <c r="AM23" s="88">
        <f>'LAO FAO Land Use Data'!BC5/'LAO FAO Land Use Data'!BC3</f>
        <v>9.1161178509532065E-2</v>
      </c>
      <c r="AN23" s="88">
        <f>'LAO FAO Land Use Data'!BD5/'LAO FAO Land Use Data'!BD3</f>
        <v>9.393414211438475E-2</v>
      </c>
      <c r="AO23" s="88">
        <f>'LAO FAO Land Use Data'!BE5/'LAO FAO Land Use Data'!BE3</f>
        <v>9.618717504332755E-2</v>
      </c>
      <c r="AP23" s="88">
        <f>'LAO FAO Land Use Data'!BF5/'LAO FAO Land Use Data'!BF3</f>
        <v>9.8635181975736563E-2</v>
      </c>
      <c r="AQ23" s="88">
        <f>'LAO FAO Land Use Data'!BG5/'LAO FAO Land Use Data'!BG3</f>
        <v>9.9610051993067592E-2</v>
      </c>
      <c r="AR23" s="88">
        <f>'LAO FAO Land Use Data'!BH5/'LAO FAO Land Use Data'!BH3</f>
        <v>0.10116984402079723</v>
      </c>
      <c r="AS23" s="88">
        <f>'LAO FAO Land Use Data'!BI5/'LAO FAO Land Use Data'!BI3</f>
        <v>0.10571923743500866</v>
      </c>
      <c r="AT23" s="88">
        <f>'LAO FAO Land Use Data'!BJ5/'LAO FAO Land Use Data'!BJ3</f>
        <v>0.10805892547660312</v>
      </c>
      <c r="AU23" s="88">
        <f>'LAO FAO Land Use Data'!BK5/'LAO FAO Land Use Data'!BK3</f>
        <v>0.10805892547660312</v>
      </c>
      <c r="AV23" s="88">
        <f>'LAO FAO Land Use Data'!BL5/'LAO FAO Land Use Data'!BL3</f>
        <v>0.10589254766031196</v>
      </c>
      <c r="AW23" s="88">
        <f>'LAO FAO Land Use Data'!BM5/'LAO FAO Land Use Data'!BM3</f>
        <v>0.10372616984402079</v>
      </c>
      <c r="AX23" s="88">
        <f>'LAO FAO Land Use Data'!BN5/'LAO FAO Land Use Data'!BN3</f>
        <v>0.10372616984402079</v>
      </c>
    </row>
    <row r="24" spans="1:50" x14ac:dyDescent="0.35"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</row>
    <row r="25" spans="1:50" x14ac:dyDescent="0.35"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</row>
    <row r="26" spans="1:50" x14ac:dyDescent="0.35"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</row>
    <row r="27" spans="1:50" s="91" customFormat="1" x14ac:dyDescent="0.35">
      <c r="A27" s="212" t="s">
        <v>275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</row>
    <row r="28" spans="1:50" s="91" customFormat="1" x14ac:dyDescent="0.35">
      <c r="A28" s="199" t="s">
        <v>276</v>
      </c>
      <c r="B28" s="213" t="e">
        <f>_xlfn.QUARTILE.INC('LAO NPPo LPJmL'!#REF!,3)</f>
        <v>#REF!</v>
      </c>
      <c r="C28" s="213" t="e">
        <f>_xlfn.QUARTILE.INC('LAO NPPo LPJmL'!#REF!,3)</f>
        <v>#REF!</v>
      </c>
      <c r="D28" s="213" t="e">
        <f>_xlfn.QUARTILE.INC('LAO NPPo LPJmL'!#REF!,3)</f>
        <v>#REF!</v>
      </c>
      <c r="E28" s="213" t="e">
        <f>_xlfn.QUARTILE.INC('LAO NPPo LPJmL'!#REF!,3)</f>
        <v>#REF!</v>
      </c>
      <c r="F28" s="213" t="e">
        <f>_xlfn.QUARTILE.INC('LAO NPPo LPJmL'!#REF!,3)</f>
        <v>#REF!</v>
      </c>
      <c r="G28" s="213" t="e">
        <f>_xlfn.QUARTILE.INC('LAO NPPo LPJmL'!#REF!,3)</f>
        <v>#REF!</v>
      </c>
      <c r="H28" s="213" t="e">
        <f>_xlfn.QUARTILE.INC('LAO NPPo LPJmL'!#REF!,3)</f>
        <v>#REF!</v>
      </c>
      <c r="I28" s="213" t="e">
        <f>_xlfn.QUARTILE.INC('LAO NPPo LPJmL'!#REF!,3)</f>
        <v>#REF!</v>
      </c>
      <c r="J28" s="213" t="e">
        <f>_xlfn.QUARTILE.INC('LAO NPPo LPJmL'!#REF!,3)</f>
        <v>#REF!</v>
      </c>
      <c r="K28" s="213" t="e">
        <f>_xlfn.QUARTILE.INC('LAO NPPo LPJmL'!#REF!,3)</f>
        <v>#REF!</v>
      </c>
      <c r="L28" s="213" t="e">
        <f>_xlfn.QUARTILE.INC('LAO NPPo LPJmL'!#REF!,3)</f>
        <v>#REF!</v>
      </c>
      <c r="M28" s="213" t="e">
        <f>_xlfn.QUARTILE.INC('LAO NPPo LPJmL'!#REF!,3)</f>
        <v>#REF!</v>
      </c>
      <c r="N28" s="213" t="e">
        <f>_xlfn.QUARTILE.INC('LAO NPPo LPJmL'!#REF!,3)</f>
        <v>#REF!</v>
      </c>
      <c r="O28" s="213" t="e">
        <f>_xlfn.QUARTILE.INC('LAO NPPo LPJmL'!#REF!,3)</f>
        <v>#REF!</v>
      </c>
      <c r="P28" s="213" t="e">
        <f>_xlfn.QUARTILE.INC('LAO NPPo LPJmL'!#REF!,3)</f>
        <v>#REF!</v>
      </c>
      <c r="Q28" s="213" t="e">
        <f>_xlfn.QUARTILE.INC('LAO NPPo LPJmL'!#REF!,3)</f>
        <v>#REF!</v>
      </c>
      <c r="R28" s="213" t="e">
        <f>_xlfn.QUARTILE.INC('LAO NPPo LPJmL'!#REF!,3)</f>
        <v>#REF!</v>
      </c>
      <c r="S28" s="213" t="e">
        <f>_xlfn.QUARTILE.INC('LAO NPPo LPJmL'!#REF!,3)</f>
        <v>#REF!</v>
      </c>
      <c r="T28" s="213" t="e">
        <f>_xlfn.QUARTILE.INC('LAO NPPo LPJmL'!#REF!,3)</f>
        <v>#REF!</v>
      </c>
      <c r="U28" s="213" t="e">
        <f>_xlfn.QUARTILE.INC('LAO NPPo LPJmL'!#REF!,3)</f>
        <v>#REF!</v>
      </c>
      <c r="V28" s="213" t="e">
        <f>_xlfn.QUARTILE.INC('LAO NPPo LPJmL'!#REF!,3)</f>
        <v>#REF!</v>
      </c>
      <c r="W28" s="213" t="e">
        <f>_xlfn.QUARTILE.INC('LAO NPPo LPJmL'!#REF!,3)</f>
        <v>#REF!</v>
      </c>
      <c r="X28" s="213" t="e">
        <f>_xlfn.QUARTILE.INC('LAO NPPo LPJmL'!#REF!,3)</f>
        <v>#REF!</v>
      </c>
      <c r="Y28" s="213" t="e">
        <f>_xlfn.QUARTILE.INC('LAO NPPo LPJmL'!#REF!,3)</f>
        <v>#REF!</v>
      </c>
      <c r="Z28" s="213" t="e">
        <f>_xlfn.QUARTILE.INC('LAO NPPo LPJmL'!#REF!,3)</f>
        <v>#REF!</v>
      </c>
      <c r="AA28" s="213" t="e">
        <f>_xlfn.QUARTILE.INC('LAO NPPo LPJmL'!#REF!,3)</f>
        <v>#REF!</v>
      </c>
      <c r="AB28" s="213" t="e">
        <f>_xlfn.QUARTILE.INC('LAO NPPo LPJmL'!#REF!,3)</f>
        <v>#REF!</v>
      </c>
      <c r="AC28" s="213" t="e">
        <f>_xlfn.QUARTILE.INC('LAO NPPo LPJmL'!#REF!,3)</f>
        <v>#REF!</v>
      </c>
      <c r="AD28" s="213" t="e">
        <f>_xlfn.QUARTILE.INC('LAO NPPo LPJmL'!#REF!,3)</f>
        <v>#REF!</v>
      </c>
      <c r="AE28" s="213" t="e">
        <f>_xlfn.QUARTILE.INC('LAO NPPo LPJmL'!#REF!,3)</f>
        <v>#REF!</v>
      </c>
      <c r="AF28" s="213" t="e">
        <f>_xlfn.QUARTILE.INC('LAO NPPo LPJmL'!#REF!,3)</f>
        <v>#REF!</v>
      </c>
      <c r="AG28" s="213" t="e">
        <f>_xlfn.QUARTILE.INC('LAO NPPo LPJmL'!#REF!,3)</f>
        <v>#REF!</v>
      </c>
      <c r="AH28" s="213" t="e">
        <f>_xlfn.QUARTILE.INC('LAO NPPo LPJmL'!#REF!,3)</f>
        <v>#REF!</v>
      </c>
      <c r="AI28" s="213" t="e">
        <f>_xlfn.QUARTILE.INC('LAO NPPo LPJmL'!#REF!,3)</f>
        <v>#REF!</v>
      </c>
      <c r="AJ28" s="213" t="e">
        <f>_xlfn.QUARTILE.INC('LAO NPPo LPJmL'!#REF!,3)</f>
        <v>#REF!</v>
      </c>
      <c r="AK28" s="213" t="e">
        <f>_xlfn.QUARTILE.INC('LAO NPPo LPJmL'!#REF!,3)</f>
        <v>#REF!</v>
      </c>
      <c r="AL28" s="213" t="e">
        <f>_xlfn.QUARTILE.INC('LAO NPPo LPJmL'!#REF!,3)</f>
        <v>#REF!</v>
      </c>
      <c r="AM28" s="213" t="e">
        <f>_xlfn.QUARTILE.INC('LAO NPPo LPJmL'!#REF!,3)</f>
        <v>#REF!</v>
      </c>
      <c r="AN28" s="213" t="e">
        <f>_xlfn.QUARTILE.INC('LAO NPPo LPJmL'!#REF!,3)</f>
        <v>#REF!</v>
      </c>
      <c r="AO28" s="213" t="e">
        <f>_xlfn.QUARTILE.INC('LAO NPPo LPJmL'!#REF!,3)</f>
        <v>#REF!</v>
      </c>
      <c r="AP28" s="214" t="s">
        <v>209</v>
      </c>
      <c r="AQ28" s="214" t="s">
        <v>209</v>
      </c>
      <c r="AR28" s="214" t="s">
        <v>209</v>
      </c>
      <c r="AS28" s="214" t="s">
        <v>209</v>
      </c>
      <c r="AT28" s="214" t="s">
        <v>209</v>
      </c>
      <c r="AU28" s="214" t="s">
        <v>209</v>
      </c>
      <c r="AV28" s="214" t="s">
        <v>209</v>
      </c>
      <c r="AW28" s="214" t="s">
        <v>209</v>
      </c>
      <c r="AX28" s="214" t="s">
        <v>209</v>
      </c>
    </row>
    <row r="29" spans="1:50" s="91" customFormat="1" x14ac:dyDescent="0.35">
      <c r="A29" s="215" t="s">
        <v>277</v>
      </c>
      <c r="B29" s="216" t="e">
        <f>AVERAGE('LAO NPPo LPJmL'!#REF!)</f>
        <v>#REF!</v>
      </c>
      <c r="C29" s="216" t="e">
        <f>AVERAGE('LAO NPPo LPJmL'!#REF!)</f>
        <v>#REF!</v>
      </c>
      <c r="D29" s="216" t="e">
        <f>AVERAGE('LAO NPPo LPJmL'!#REF!)</f>
        <v>#REF!</v>
      </c>
      <c r="E29" s="216" t="e">
        <f>AVERAGE('LAO NPPo LPJmL'!#REF!)</f>
        <v>#REF!</v>
      </c>
      <c r="F29" s="216" t="e">
        <f>AVERAGE('LAO NPPo LPJmL'!#REF!)</f>
        <v>#REF!</v>
      </c>
      <c r="G29" s="216" t="e">
        <f>AVERAGE('LAO NPPo LPJmL'!#REF!)</f>
        <v>#REF!</v>
      </c>
      <c r="H29" s="216" t="e">
        <f>AVERAGE('LAO NPPo LPJmL'!#REF!)</f>
        <v>#REF!</v>
      </c>
      <c r="I29" s="216" t="e">
        <f>AVERAGE('LAO NPPo LPJmL'!#REF!)</f>
        <v>#REF!</v>
      </c>
      <c r="J29" s="216" t="e">
        <f>AVERAGE('LAO NPPo LPJmL'!#REF!)</f>
        <v>#REF!</v>
      </c>
      <c r="K29" s="216" t="e">
        <f>AVERAGE('LAO NPPo LPJmL'!#REF!)</f>
        <v>#REF!</v>
      </c>
      <c r="L29" s="216" t="e">
        <f>AVERAGE('LAO NPPo LPJmL'!#REF!)</f>
        <v>#REF!</v>
      </c>
      <c r="M29" s="216" t="e">
        <f>AVERAGE('LAO NPPo LPJmL'!#REF!)</f>
        <v>#REF!</v>
      </c>
      <c r="N29" s="216" t="e">
        <f>AVERAGE('LAO NPPo LPJmL'!#REF!)</f>
        <v>#REF!</v>
      </c>
      <c r="O29" s="216" t="e">
        <f>AVERAGE('LAO NPPo LPJmL'!#REF!)</f>
        <v>#REF!</v>
      </c>
      <c r="P29" s="216" t="e">
        <f>AVERAGE('LAO NPPo LPJmL'!#REF!)</f>
        <v>#REF!</v>
      </c>
      <c r="Q29" s="216" t="e">
        <f>AVERAGE('LAO NPPo LPJmL'!#REF!)</f>
        <v>#REF!</v>
      </c>
      <c r="R29" s="216" t="e">
        <f>AVERAGE('LAO NPPo LPJmL'!#REF!)</f>
        <v>#REF!</v>
      </c>
      <c r="S29" s="216" t="e">
        <f>AVERAGE('LAO NPPo LPJmL'!#REF!)</f>
        <v>#REF!</v>
      </c>
      <c r="T29" s="216" t="e">
        <f>AVERAGE('LAO NPPo LPJmL'!#REF!)</f>
        <v>#REF!</v>
      </c>
      <c r="U29" s="216" t="e">
        <f>AVERAGE('LAO NPPo LPJmL'!#REF!)</f>
        <v>#REF!</v>
      </c>
      <c r="V29" s="216" t="e">
        <f>AVERAGE('LAO NPPo LPJmL'!#REF!)</f>
        <v>#REF!</v>
      </c>
      <c r="W29" s="216" t="e">
        <f>AVERAGE('LAO NPPo LPJmL'!#REF!)</f>
        <v>#REF!</v>
      </c>
      <c r="X29" s="216" t="e">
        <f>AVERAGE('LAO NPPo LPJmL'!#REF!)</f>
        <v>#REF!</v>
      </c>
      <c r="Y29" s="216" t="e">
        <f>AVERAGE('LAO NPPo LPJmL'!#REF!)</f>
        <v>#REF!</v>
      </c>
      <c r="Z29" s="216" t="e">
        <f>AVERAGE('LAO NPPo LPJmL'!#REF!)</f>
        <v>#REF!</v>
      </c>
      <c r="AA29" s="216" t="e">
        <f>AVERAGE('LAO NPPo LPJmL'!#REF!)</f>
        <v>#REF!</v>
      </c>
      <c r="AB29" s="216" t="e">
        <f>AVERAGE('LAO NPPo LPJmL'!#REF!)</f>
        <v>#REF!</v>
      </c>
      <c r="AC29" s="216" t="e">
        <f>AVERAGE('LAO NPPo LPJmL'!#REF!)</f>
        <v>#REF!</v>
      </c>
      <c r="AD29" s="216" t="e">
        <f>AVERAGE('LAO NPPo LPJmL'!#REF!)</f>
        <v>#REF!</v>
      </c>
      <c r="AE29" s="216" t="e">
        <f>AVERAGE('LAO NPPo LPJmL'!#REF!)</f>
        <v>#REF!</v>
      </c>
      <c r="AF29" s="216" t="e">
        <f>AVERAGE('LAO NPPo LPJmL'!#REF!)</f>
        <v>#REF!</v>
      </c>
      <c r="AG29" s="216" t="e">
        <f>AVERAGE('LAO NPPo LPJmL'!#REF!)</f>
        <v>#REF!</v>
      </c>
      <c r="AH29" s="216" t="e">
        <f>AVERAGE('LAO NPPo LPJmL'!#REF!)</f>
        <v>#REF!</v>
      </c>
      <c r="AI29" s="216" t="e">
        <f>AVERAGE('LAO NPPo LPJmL'!#REF!)</f>
        <v>#REF!</v>
      </c>
      <c r="AJ29" s="216" t="e">
        <f>AVERAGE('LAO NPPo LPJmL'!#REF!)</f>
        <v>#REF!</v>
      </c>
      <c r="AK29" s="216" t="e">
        <f>AVERAGE('LAO NPPo LPJmL'!#REF!)</f>
        <v>#REF!</v>
      </c>
      <c r="AL29" s="216" t="e">
        <f>AVERAGE('LAO NPPo LPJmL'!#REF!)</f>
        <v>#REF!</v>
      </c>
      <c r="AM29" s="216" t="e">
        <f>AVERAGE('LAO NPPo LPJmL'!#REF!)</f>
        <v>#REF!</v>
      </c>
      <c r="AN29" s="216" t="e">
        <f>AVERAGE('LAO NPPo LPJmL'!#REF!)</f>
        <v>#REF!</v>
      </c>
      <c r="AO29" s="216" t="e">
        <f>AVERAGE('LAO NPPo LPJmL'!#REF!)</f>
        <v>#REF!</v>
      </c>
      <c r="AP29" s="217" t="s">
        <v>246</v>
      </c>
      <c r="AQ29" s="217" t="s">
        <v>246</v>
      </c>
      <c r="AR29" s="217" t="s">
        <v>246</v>
      </c>
      <c r="AS29" s="217" t="s">
        <v>246</v>
      </c>
      <c r="AT29" s="217" t="s">
        <v>246</v>
      </c>
      <c r="AU29" s="217" t="s">
        <v>246</v>
      </c>
      <c r="AV29" s="217" t="s">
        <v>246</v>
      </c>
      <c r="AW29" s="217" t="s">
        <v>246</v>
      </c>
      <c r="AX29" s="217" t="s">
        <v>246</v>
      </c>
    </row>
    <row r="30" spans="1:50" x14ac:dyDescent="0.35"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17"/>
    </row>
    <row r="31" spans="1:50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17"/>
    </row>
    <row r="32" spans="1:50" x14ac:dyDescent="0.35"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17"/>
    </row>
    <row r="33" spans="1:22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17"/>
    </row>
    <row r="34" spans="1:22" x14ac:dyDescent="0.35">
      <c r="A34" s="71" t="s">
        <v>134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17"/>
    </row>
    <row r="35" spans="1:22" x14ac:dyDescent="0.35">
      <c r="A35" s="71" t="s">
        <v>135</v>
      </c>
      <c r="V35" s="17"/>
    </row>
    <row r="36" spans="1:22" x14ac:dyDescent="0.35">
      <c r="A36" s="79" t="s">
        <v>136</v>
      </c>
      <c r="V36" s="17"/>
    </row>
    <row r="37" spans="1:22" x14ac:dyDescent="0.35">
      <c r="V37" s="17"/>
    </row>
    <row r="38" spans="1:22" x14ac:dyDescent="0.35">
      <c r="A38" s="71" t="s">
        <v>137</v>
      </c>
      <c r="V38" s="17"/>
    </row>
    <row r="39" spans="1:22" x14ac:dyDescent="0.35">
      <c r="V39" s="17"/>
    </row>
    <row r="40" spans="1:22" x14ac:dyDescent="0.35">
      <c r="V40" s="17"/>
    </row>
    <row r="41" spans="1:22" x14ac:dyDescent="0.35">
      <c r="V41" s="17"/>
    </row>
    <row r="42" spans="1:22" x14ac:dyDescent="0.35">
      <c r="V42" s="17"/>
    </row>
    <row r="43" spans="1:22" x14ac:dyDescent="0.35">
      <c r="V43" s="17"/>
    </row>
    <row r="44" spans="1:22" x14ac:dyDescent="0.35">
      <c r="V44" s="17"/>
    </row>
    <row r="45" spans="1:22" x14ac:dyDescent="0.35">
      <c r="V45" s="17"/>
    </row>
    <row r="46" spans="1:22" x14ac:dyDescent="0.35">
      <c r="V46" s="17"/>
    </row>
    <row r="47" spans="1:22" x14ac:dyDescent="0.35">
      <c r="V47" s="17"/>
    </row>
    <row r="48" spans="1:22" x14ac:dyDescent="0.35">
      <c r="V48" s="17"/>
    </row>
    <row r="49" spans="22:22" x14ac:dyDescent="0.35">
      <c r="V49" s="17"/>
    </row>
    <row r="50" spans="22:22" x14ac:dyDescent="0.35">
      <c r="V50" s="17"/>
    </row>
    <row r="51" spans="22:22" x14ac:dyDescent="0.35">
      <c r="V51" s="17"/>
    </row>
    <row r="52" spans="22:22" x14ac:dyDescent="0.35">
      <c r="V52" s="17"/>
    </row>
    <row r="53" spans="22:22" x14ac:dyDescent="0.35">
      <c r="V53" s="17"/>
    </row>
    <row r="54" spans="22:22" x14ac:dyDescent="0.35">
      <c r="V54" s="17"/>
    </row>
    <row r="55" spans="22:22" x14ac:dyDescent="0.35">
      <c r="V55" s="17"/>
    </row>
    <row r="56" spans="22:22" x14ac:dyDescent="0.35">
      <c r="V56" s="17"/>
    </row>
    <row r="57" spans="22:22" x14ac:dyDescent="0.35">
      <c r="V57" s="17"/>
    </row>
    <row r="58" spans="22:22" x14ac:dyDescent="0.35">
      <c r="V58" s="17"/>
    </row>
    <row r="59" spans="22:22" x14ac:dyDescent="0.35">
      <c r="V59" s="17"/>
    </row>
    <row r="60" spans="22:22" x14ac:dyDescent="0.35">
      <c r="V60" s="17"/>
    </row>
    <row r="61" spans="22:22" x14ac:dyDescent="0.35">
      <c r="V61" s="17"/>
    </row>
    <row r="62" spans="22:22" x14ac:dyDescent="0.35">
      <c r="V62" s="17"/>
    </row>
    <row r="63" spans="22:22" x14ac:dyDescent="0.35">
      <c r="V63" s="17"/>
    </row>
    <row r="64" spans="22:22" x14ac:dyDescent="0.35">
      <c r="V64" s="17"/>
    </row>
    <row r="65" spans="22:22" x14ac:dyDescent="0.35">
      <c r="V65" s="17"/>
    </row>
    <row r="66" spans="22:22" x14ac:dyDescent="0.35">
      <c r="V66" s="17"/>
    </row>
    <row r="67" spans="22:22" x14ac:dyDescent="0.35">
      <c r="V67" s="17"/>
    </row>
    <row r="68" spans="22:22" x14ac:dyDescent="0.35">
      <c r="V68" s="17"/>
    </row>
    <row r="69" spans="22:22" x14ac:dyDescent="0.35">
      <c r="V69" s="17"/>
    </row>
    <row r="70" spans="22:22" x14ac:dyDescent="0.35">
      <c r="V70" s="17"/>
    </row>
    <row r="71" spans="22:22" x14ac:dyDescent="0.35">
      <c r="V71" s="17"/>
    </row>
    <row r="72" spans="22:22" x14ac:dyDescent="0.35">
      <c r="V72" s="17"/>
    </row>
    <row r="73" spans="22:22" x14ac:dyDescent="0.35">
      <c r="V73" s="17"/>
    </row>
    <row r="74" spans="22:22" x14ac:dyDescent="0.35">
      <c r="V74" s="17"/>
    </row>
    <row r="75" spans="22:22" x14ac:dyDescent="0.35">
      <c r="V75" s="17"/>
    </row>
    <row r="76" spans="22:22" x14ac:dyDescent="0.35">
      <c r="V76" s="17"/>
    </row>
    <row r="77" spans="22:22" x14ac:dyDescent="0.35">
      <c r="V77" s="17"/>
    </row>
    <row r="78" spans="22:22" x14ac:dyDescent="0.35">
      <c r="V78" s="17"/>
    </row>
    <row r="79" spans="22:22" x14ac:dyDescent="0.35">
      <c r="V79" s="17"/>
    </row>
    <row r="80" spans="22:22" x14ac:dyDescent="0.35">
      <c r="V80" s="17"/>
    </row>
    <row r="81" spans="22:22" x14ac:dyDescent="0.35">
      <c r="V81" s="17"/>
    </row>
    <row r="82" spans="22:22" x14ac:dyDescent="0.35">
      <c r="V82" s="17"/>
    </row>
    <row r="83" spans="22:22" x14ac:dyDescent="0.35">
      <c r="V83" s="17"/>
    </row>
    <row r="84" spans="22:22" x14ac:dyDescent="0.35">
      <c r="V84" s="17"/>
    </row>
    <row r="85" spans="22:22" x14ac:dyDescent="0.35">
      <c r="V85" s="17"/>
    </row>
    <row r="86" spans="22:22" x14ac:dyDescent="0.35">
      <c r="V86" s="17"/>
    </row>
    <row r="87" spans="22:22" x14ac:dyDescent="0.35">
      <c r="V87" s="17"/>
    </row>
    <row r="88" spans="22:22" x14ac:dyDescent="0.35">
      <c r="V88" s="17"/>
    </row>
    <row r="89" spans="22:22" x14ac:dyDescent="0.35">
      <c r="V89" s="17"/>
    </row>
    <row r="90" spans="22:22" x14ac:dyDescent="0.35">
      <c r="V90" s="17"/>
    </row>
    <row r="91" spans="22:22" x14ac:dyDescent="0.35">
      <c r="V91" s="17"/>
    </row>
    <row r="92" spans="22:22" x14ac:dyDescent="0.35">
      <c r="V92" s="17"/>
    </row>
    <row r="93" spans="22:22" x14ac:dyDescent="0.35">
      <c r="V93" s="17"/>
    </row>
    <row r="94" spans="22:22" x14ac:dyDescent="0.35">
      <c r="V94" s="17"/>
    </row>
    <row r="95" spans="22:22" x14ac:dyDescent="0.35">
      <c r="V95" s="17"/>
    </row>
    <row r="96" spans="22:22" x14ac:dyDescent="0.35">
      <c r="V96" s="17"/>
    </row>
    <row r="97" spans="22:22" x14ac:dyDescent="0.35">
      <c r="V97" s="17"/>
    </row>
    <row r="98" spans="22:22" x14ac:dyDescent="0.35">
      <c r="V98" s="17"/>
    </row>
    <row r="99" spans="22:22" x14ac:dyDescent="0.35">
      <c r="V99" s="17"/>
    </row>
    <row r="100" spans="22:22" x14ac:dyDescent="0.35">
      <c r="V100" s="17"/>
    </row>
    <row r="101" spans="22:22" x14ac:dyDescent="0.35">
      <c r="V101" s="17"/>
    </row>
    <row r="102" spans="22:22" x14ac:dyDescent="0.35">
      <c r="V102" s="17"/>
    </row>
    <row r="103" spans="22:22" x14ac:dyDescent="0.35">
      <c r="V103" s="17"/>
    </row>
    <row r="104" spans="22:22" x14ac:dyDescent="0.35">
      <c r="V104" s="17"/>
    </row>
    <row r="105" spans="22:22" x14ac:dyDescent="0.35">
      <c r="V105" s="17"/>
    </row>
    <row r="106" spans="22:22" x14ac:dyDescent="0.35">
      <c r="V106" s="17"/>
    </row>
    <row r="107" spans="22:22" x14ac:dyDescent="0.35">
      <c r="V107" s="17"/>
    </row>
    <row r="108" spans="22:22" x14ac:dyDescent="0.35">
      <c r="V108" s="17"/>
    </row>
    <row r="109" spans="22:22" x14ac:dyDescent="0.35">
      <c r="V109" s="17"/>
    </row>
    <row r="110" spans="22:22" x14ac:dyDescent="0.35">
      <c r="V110" s="17"/>
    </row>
    <row r="111" spans="22:22" x14ac:dyDescent="0.35">
      <c r="V111" s="17"/>
    </row>
    <row r="112" spans="22:22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70"/>
    </row>
    <row r="28892" spans="22:22" x14ac:dyDescent="0.35">
      <c r="V28892" s="70"/>
    </row>
    <row r="28893" spans="22:22" x14ac:dyDescent="0.35">
      <c r="V28893" s="70"/>
    </row>
    <row r="28894" spans="22:22" x14ac:dyDescent="0.35">
      <c r="V28894" s="70"/>
    </row>
    <row r="28895" spans="22:22" x14ac:dyDescent="0.35">
      <c r="V28895" s="70"/>
    </row>
    <row r="28896" spans="22:22" x14ac:dyDescent="0.35">
      <c r="V28896" s="70"/>
    </row>
    <row r="28897" spans="22:22" x14ac:dyDescent="0.35">
      <c r="V28897" s="70"/>
    </row>
    <row r="28898" spans="22:22" x14ac:dyDescent="0.35">
      <c r="V28898" s="70"/>
    </row>
    <row r="28899" spans="22:22" x14ac:dyDescent="0.35">
      <c r="V28899" s="70"/>
    </row>
    <row r="28900" spans="22:22" x14ac:dyDescent="0.35">
      <c r="V28900" s="70"/>
    </row>
    <row r="28901" spans="22:22" x14ac:dyDescent="0.35">
      <c r="V28901" s="70"/>
    </row>
    <row r="28902" spans="22:22" x14ac:dyDescent="0.35">
      <c r="V28902" s="70"/>
    </row>
    <row r="28903" spans="22:22" x14ac:dyDescent="0.35">
      <c r="V28903" s="70"/>
    </row>
    <row r="28904" spans="22:22" x14ac:dyDescent="0.35">
      <c r="V28904" s="70"/>
    </row>
    <row r="28905" spans="22:22" x14ac:dyDescent="0.35">
      <c r="V28905" s="70"/>
    </row>
    <row r="28906" spans="22:22" x14ac:dyDescent="0.35">
      <c r="V28906" s="70"/>
    </row>
    <row r="28907" spans="22:22" x14ac:dyDescent="0.35">
      <c r="V28907" s="70"/>
    </row>
    <row r="28908" spans="22:22" x14ac:dyDescent="0.35">
      <c r="V28908" s="70"/>
    </row>
    <row r="28909" spans="22:22" x14ac:dyDescent="0.35">
      <c r="V28909" s="70"/>
    </row>
    <row r="28910" spans="22:22" x14ac:dyDescent="0.35">
      <c r="V28910" s="70"/>
    </row>
    <row r="28911" spans="22:22" x14ac:dyDescent="0.35">
      <c r="V28911" s="70"/>
    </row>
    <row r="28912" spans="22:22" x14ac:dyDescent="0.35">
      <c r="V28912" s="70"/>
    </row>
    <row r="28913" spans="22:22" x14ac:dyDescent="0.35">
      <c r="V28913" s="70"/>
    </row>
    <row r="28914" spans="22:22" x14ac:dyDescent="0.35">
      <c r="V28914" s="70"/>
    </row>
    <row r="28915" spans="22:22" x14ac:dyDescent="0.35">
      <c r="V28915" s="70"/>
    </row>
    <row r="28916" spans="22:22" x14ac:dyDescent="0.35">
      <c r="V28916" s="70"/>
    </row>
    <row r="28917" spans="22:22" x14ac:dyDescent="0.35">
      <c r="V28917" s="70"/>
    </row>
    <row r="28918" spans="22:22" x14ac:dyDescent="0.35">
      <c r="V28918" s="70"/>
    </row>
    <row r="28919" spans="22:22" x14ac:dyDescent="0.35">
      <c r="V28919" s="70"/>
    </row>
    <row r="28920" spans="22:22" x14ac:dyDescent="0.35">
      <c r="V28920" s="70"/>
    </row>
    <row r="28921" spans="22:22" x14ac:dyDescent="0.35">
      <c r="V28921" s="70"/>
    </row>
    <row r="28922" spans="22:22" x14ac:dyDescent="0.35">
      <c r="V28922" s="70"/>
    </row>
    <row r="28923" spans="22:22" x14ac:dyDescent="0.35">
      <c r="V28923" s="70"/>
    </row>
    <row r="28924" spans="22:22" x14ac:dyDescent="0.35">
      <c r="V28924" s="70"/>
    </row>
    <row r="28925" spans="22:22" x14ac:dyDescent="0.35">
      <c r="V28925" s="70"/>
    </row>
    <row r="28926" spans="22:22" x14ac:dyDescent="0.35">
      <c r="V28926" s="70"/>
    </row>
    <row r="28927" spans="22:22" x14ac:dyDescent="0.35">
      <c r="V28927" s="70"/>
    </row>
    <row r="28928" spans="22:22" x14ac:dyDescent="0.35">
      <c r="V28928" s="70"/>
    </row>
    <row r="28929" spans="22:22" x14ac:dyDescent="0.35">
      <c r="V28929" s="70"/>
    </row>
    <row r="28930" spans="22:22" x14ac:dyDescent="0.35">
      <c r="V28930" s="70"/>
    </row>
    <row r="28931" spans="22:22" x14ac:dyDescent="0.35">
      <c r="V28931" s="70"/>
    </row>
    <row r="28932" spans="22:22" x14ac:dyDescent="0.35">
      <c r="V28932" s="70"/>
    </row>
    <row r="28933" spans="22:22" x14ac:dyDescent="0.35">
      <c r="V28933" s="70"/>
    </row>
    <row r="28934" spans="22:22" x14ac:dyDescent="0.35">
      <c r="V28934" s="70"/>
    </row>
    <row r="28935" spans="22:22" x14ac:dyDescent="0.35">
      <c r="V28935" s="70"/>
    </row>
    <row r="28936" spans="22:22" x14ac:dyDescent="0.35">
      <c r="V28936" s="70"/>
    </row>
    <row r="28937" spans="22:22" x14ac:dyDescent="0.35">
      <c r="V28937" s="70"/>
    </row>
    <row r="28938" spans="22:22" x14ac:dyDescent="0.35">
      <c r="V28938" s="70"/>
    </row>
    <row r="28939" spans="22:22" x14ac:dyDescent="0.35">
      <c r="V28939" s="70"/>
    </row>
    <row r="28940" spans="22:22" x14ac:dyDescent="0.35">
      <c r="V28940" s="70"/>
    </row>
    <row r="28941" spans="22:22" x14ac:dyDescent="0.35">
      <c r="V28941" s="70"/>
    </row>
    <row r="28942" spans="22:22" x14ac:dyDescent="0.35">
      <c r="V28942" s="70"/>
    </row>
    <row r="28943" spans="22:22" x14ac:dyDescent="0.35">
      <c r="V28943" s="70"/>
    </row>
    <row r="28944" spans="22:22" x14ac:dyDescent="0.35">
      <c r="V28944" s="70"/>
    </row>
    <row r="28945" spans="22:22" x14ac:dyDescent="0.35">
      <c r="V28945" s="70"/>
    </row>
    <row r="28946" spans="22:22" x14ac:dyDescent="0.35">
      <c r="V28946" s="70"/>
    </row>
    <row r="28947" spans="22:22" x14ac:dyDescent="0.35">
      <c r="V28947" s="70"/>
    </row>
    <row r="28948" spans="22:22" x14ac:dyDescent="0.35">
      <c r="V28948" s="70"/>
    </row>
    <row r="28949" spans="22:22" x14ac:dyDescent="0.35">
      <c r="V28949" s="70"/>
    </row>
    <row r="28950" spans="22:22" x14ac:dyDescent="0.35">
      <c r="V28950" s="70"/>
    </row>
    <row r="28951" spans="22:22" x14ac:dyDescent="0.35">
      <c r="V28951" s="70"/>
    </row>
    <row r="28952" spans="22:22" x14ac:dyDescent="0.35">
      <c r="V28952" s="70"/>
    </row>
    <row r="28953" spans="22:22" x14ac:dyDescent="0.35">
      <c r="V28953" s="70"/>
    </row>
    <row r="28954" spans="22:22" x14ac:dyDescent="0.35">
      <c r="V28954" s="70"/>
    </row>
    <row r="28955" spans="22:22" x14ac:dyDescent="0.35">
      <c r="V28955" s="70"/>
    </row>
    <row r="28956" spans="22:22" x14ac:dyDescent="0.35">
      <c r="V28956" s="70"/>
    </row>
    <row r="28957" spans="22:22" x14ac:dyDescent="0.35">
      <c r="V28957" s="70"/>
    </row>
    <row r="28958" spans="22:22" x14ac:dyDescent="0.35">
      <c r="V28958" s="70"/>
    </row>
    <row r="28959" spans="22:22" x14ac:dyDescent="0.35">
      <c r="V28959" s="70"/>
    </row>
    <row r="28960" spans="22:22" x14ac:dyDescent="0.35">
      <c r="V28960" s="70"/>
    </row>
    <row r="28961" spans="22:22" x14ac:dyDescent="0.35">
      <c r="V28961" s="70"/>
    </row>
    <row r="28962" spans="22:22" x14ac:dyDescent="0.35">
      <c r="V28962" s="70"/>
    </row>
    <row r="28963" spans="22:22" x14ac:dyDescent="0.35">
      <c r="V28963" s="70"/>
    </row>
    <row r="28964" spans="22:22" x14ac:dyDescent="0.35">
      <c r="V28964" s="70"/>
    </row>
    <row r="28965" spans="22:22" x14ac:dyDescent="0.35">
      <c r="V28965" s="70"/>
    </row>
    <row r="28966" spans="22:22" x14ac:dyDescent="0.35">
      <c r="V28966" s="70"/>
    </row>
    <row r="28967" spans="22:22" x14ac:dyDescent="0.35">
      <c r="V28967" s="70"/>
    </row>
    <row r="28968" spans="22:22" x14ac:dyDescent="0.35">
      <c r="V28968" s="70"/>
    </row>
    <row r="28969" spans="22:22" x14ac:dyDescent="0.35">
      <c r="V28969" s="70"/>
    </row>
    <row r="28970" spans="22:22" x14ac:dyDescent="0.35">
      <c r="V28970" s="70"/>
    </row>
    <row r="28971" spans="22:22" x14ac:dyDescent="0.35">
      <c r="V28971" s="70"/>
    </row>
    <row r="28972" spans="22:22" x14ac:dyDescent="0.35">
      <c r="V28972" s="70"/>
    </row>
    <row r="28973" spans="22:22" x14ac:dyDescent="0.35">
      <c r="V28973" s="70"/>
    </row>
    <row r="28974" spans="22:22" x14ac:dyDescent="0.35">
      <c r="V28974" s="70"/>
    </row>
    <row r="28975" spans="22:22" x14ac:dyDescent="0.35">
      <c r="V28975" s="70"/>
    </row>
    <row r="28976" spans="22:22" x14ac:dyDescent="0.35">
      <c r="V28976" s="70"/>
    </row>
    <row r="28977" spans="22:22" x14ac:dyDescent="0.35">
      <c r="V28977" s="70"/>
    </row>
    <row r="28978" spans="22:22" x14ac:dyDescent="0.35">
      <c r="V28978" s="70"/>
    </row>
    <row r="28979" spans="22:22" x14ac:dyDescent="0.35">
      <c r="V28979" s="70"/>
    </row>
    <row r="28980" spans="22:22" x14ac:dyDescent="0.35">
      <c r="V28980" s="70"/>
    </row>
    <row r="28981" spans="22:22" x14ac:dyDescent="0.35">
      <c r="V28981" s="70"/>
    </row>
    <row r="28982" spans="22:22" x14ac:dyDescent="0.35">
      <c r="V28982" s="70"/>
    </row>
    <row r="28983" spans="22:22" x14ac:dyDescent="0.35">
      <c r="V28983" s="70"/>
    </row>
    <row r="28984" spans="22:22" x14ac:dyDescent="0.35">
      <c r="V28984" s="70"/>
    </row>
    <row r="28985" spans="22:22" x14ac:dyDescent="0.35">
      <c r="V28985" s="70"/>
    </row>
    <row r="28986" spans="22:22" x14ac:dyDescent="0.35">
      <c r="V28986" s="70"/>
    </row>
    <row r="28987" spans="22:22" x14ac:dyDescent="0.35">
      <c r="V28987" s="70"/>
    </row>
    <row r="28988" spans="22:22" x14ac:dyDescent="0.35">
      <c r="V28988" s="70"/>
    </row>
    <row r="28989" spans="22:22" x14ac:dyDescent="0.35">
      <c r="V28989" s="70"/>
    </row>
    <row r="28990" spans="22:22" x14ac:dyDescent="0.35">
      <c r="V28990" s="70"/>
    </row>
    <row r="28991" spans="22:22" x14ac:dyDescent="0.35">
      <c r="V28991" s="70"/>
    </row>
    <row r="28992" spans="22:22" x14ac:dyDescent="0.35">
      <c r="V28992" s="70"/>
    </row>
    <row r="28993" spans="22:22" x14ac:dyDescent="0.35">
      <c r="V28993" s="70"/>
    </row>
    <row r="28994" spans="22:22" x14ac:dyDescent="0.35">
      <c r="V28994" s="70"/>
    </row>
    <row r="28995" spans="22:22" x14ac:dyDescent="0.35">
      <c r="V28995" s="70"/>
    </row>
    <row r="28996" spans="22:22" x14ac:dyDescent="0.35">
      <c r="V28996" s="70"/>
    </row>
    <row r="28997" spans="22:22" x14ac:dyDescent="0.35">
      <c r="V28997" s="70"/>
    </row>
    <row r="28998" spans="22:22" x14ac:dyDescent="0.35">
      <c r="V28998" s="70"/>
    </row>
    <row r="28999" spans="22:22" x14ac:dyDescent="0.35">
      <c r="V28999" s="70"/>
    </row>
    <row r="29000" spans="22:22" x14ac:dyDescent="0.35">
      <c r="V29000" s="70"/>
    </row>
    <row r="29001" spans="22:22" x14ac:dyDescent="0.35">
      <c r="V29001" s="70"/>
    </row>
    <row r="29002" spans="22:22" x14ac:dyDescent="0.35">
      <c r="V29002" s="70"/>
    </row>
    <row r="29003" spans="22:22" x14ac:dyDescent="0.35">
      <c r="V29003" s="70"/>
    </row>
    <row r="29004" spans="22:22" x14ac:dyDescent="0.35">
      <c r="V29004" s="70"/>
    </row>
    <row r="29005" spans="22:22" x14ac:dyDescent="0.35">
      <c r="V29005" s="70"/>
    </row>
    <row r="29006" spans="22:22" x14ac:dyDescent="0.35">
      <c r="V29006" s="70"/>
    </row>
    <row r="29007" spans="22:22" x14ac:dyDescent="0.35">
      <c r="V29007" s="70"/>
    </row>
    <row r="29008" spans="22:22" x14ac:dyDescent="0.35">
      <c r="V29008" s="70"/>
    </row>
    <row r="29009" spans="22:22" x14ac:dyDescent="0.35">
      <c r="V29009" s="70"/>
    </row>
    <row r="29010" spans="22:22" x14ac:dyDescent="0.35">
      <c r="V29010" s="70"/>
    </row>
    <row r="29011" spans="22:22" x14ac:dyDescent="0.35">
      <c r="V29011" s="70"/>
    </row>
    <row r="29012" spans="22:22" x14ac:dyDescent="0.35">
      <c r="V29012" s="70"/>
    </row>
    <row r="29013" spans="22:22" x14ac:dyDescent="0.35">
      <c r="V29013" s="70"/>
    </row>
    <row r="29014" spans="22:22" x14ac:dyDescent="0.35">
      <c r="V29014" s="70"/>
    </row>
    <row r="29015" spans="22:22" x14ac:dyDescent="0.35">
      <c r="V29015" s="70"/>
    </row>
    <row r="29016" spans="22:22" x14ac:dyDescent="0.35">
      <c r="V29016" s="70"/>
    </row>
    <row r="29017" spans="22:22" x14ac:dyDescent="0.35">
      <c r="V29017" s="70"/>
    </row>
    <row r="29018" spans="22:22" x14ac:dyDescent="0.35">
      <c r="V29018" s="70"/>
    </row>
    <row r="29019" spans="22:22" x14ac:dyDescent="0.35">
      <c r="V29019" s="70"/>
    </row>
    <row r="29020" spans="22:22" x14ac:dyDescent="0.35">
      <c r="V29020" s="70"/>
    </row>
    <row r="29021" spans="22:22" x14ac:dyDescent="0.35">
      <c r="V29021" s="70"/>
    </row>
    <row r="29022" spans="22:22" x14ac:dyDescent="0.35">
      <c r="V29022" s="70"/>
    </row>
    <row r="29023" spans="22:22" x14ac:dyDescent="0.35">
      <c r="V29023" s="70"/>
    </row>
    <row r="29024" spans="22:22" x14ac:dyDescent="0.35">
      <c r="V29024" s="70"/>
    </row>
    <row r="29025" spans="22:22" x14ac:dyDescent="0.35">
      <c r="V29025" s="70"/>
    </row>
    <row r="29026" spans="22:22" x14ac:dyDescent="0.35">
      <c r="V29026" s="70"/>
    </row>
    <row r="29027" spans="22:22" x14ac:dyDescent="0.35">
      <c r="V29027" s="70"/>
    </row>
    <row r="29028" spans="22:22" x14ac:dyDescent="0.35">
      <c r="V29028" s="70"/>
    </row>
    <row r="29029" spans="22:22" x14ac:dyDescent="0.35">
      <c r="V29029" s="70"/>
    </row>
    <row r="29030" spans="22:22" x14ac:dyDescent="0.35">
      <c r="V29030" s="70"/>
    </row>
    <row r="29031" spans="22:22" x14ac:dyDescent="0.35">
      <c r="V29031" s="70"/>
    </row>
    <row r="29032" spans="22:22" x14ac:dyDescent="0.35">
      <c r="V29032" s="70"/>
    </row>
    <row r="29033" spans="22:22" x14ac:dyDescent="0.35">
      <c r="V29033" s="70"/>
    </row>
    <row r="29034" spans="22:22" x14ac:dyDescent="0.35">
      <c r="V29034" s="70"/>
    </row>
    <row r="29035" spans="22:22" x14ac:dyDescent="0.35">
      <c r="V29035" s="70"/>
    </row>
    <row r="29036" spans="22:22" x14ac:dyDescent="0.35">
      <c r="V29036" s="70"/>
    </row>
    <row r="29037" spans="22:22" x14ac:dyDescent="0.35">
      <c r="V29037" s="70"/>
    </row>
    <row r="29038" spans="22:22" x14ac:dyDescent="0.35">
      <c r="V29038" s="70"/>
    </row>
    <row r="29039" spans="22:22" x14ac:dyDescent="0.35">
      <c r="V29039" s="70"/>
    </row>
    <row r="29040" spans="22:22" x14ac:dyDescent="0.35">
      <c r="V29040" s="70"/>
    </row>
    <row r="29041" spans="22:22" x14ac:dyDescent="0.35">
      <c r="V29041" s="70"/>
    </row>
    <row r="29042" spans="22:22" x14ac:dyDescent="0.35">
      <c r="V29042" s="70"/>
    </row>
    <row r="29043" spans="22:22" x14ac:dyDescent="0.35">
      <c r="V29043" s="70"/>
    </row>
    <row r="29044" spans="22:22" x14ac:dyDescent="0.35">
      <c r="V29044" s="70"/>
    </row>
    <row r="29045" spans="22:22" x14ac:dyDescent="0.35">
      <c r="V29045" s="70"/>
    </row>
    <row r="29046" spans="22:22" x14ac:dyDescent="0.35">
      <c r="V29046" s="70"/>
    </row>
    <row r="29047" spans="22:22" x14ac:dyDescent="0.35">
      <c r="V29047" s="70"/>
    </row>
    <row r="29048" spans="22:22" x14ac:dyDescent="0.35">
      <c r="V29048" s="70"/>
    </row>
    <row r="29049" spans="22:22" x14ac:dyDescent="0.35">
      <c r="V29049" s="70"/>
    </row>
    <row r="29050" spans="22:22" x14ac:dyDescent="0.35">
      <c r="V29050" s="70"/>
    </row>
    <row r="29051" spans="22:22" x14ac:dyDescent="0.35">
      <c r="V29051" s="70"/>
    </row>
    <row r="29052" spans="22:22" x14ac:dyDescent="0.35">
      <c r="V29052" s="70"/>
    </row>
    <row r="29053" spans="22:22" x14ac:dyDescent="0.35">
      <c r="V29053" s="70"/>
    </row>
    <row r="29054" spans="22:22" x14ac:dyDescent="0.35">
      <c r="V29054" s="70"/>
    </row>
    <row r="29055" spans="22:22" x14ac:dyDescent="0.35">
      <c r="V29055" s="70"/>
    </row>
    <row r="29056" spans="22:22" x14ac:dyDescent="0.35">
      <c r="V29056" s="70"/>
    </row>
    <row r="29057" spans="22:22" x14ac:dyDescent="0.35">
      <c r="V29057" s="70"/>
    </row>
    <row r="29058" spans="22:22" x14ac:dyDescent="0.35">
      <c r="V29058" s="70"/>
    </row>
    <row r="29059" spans="22:22" x14ac:dyDescent="0.35">
      <c r="V29059" s="70"/>
    </row>
    <row r="29060" spans="22:22" x14ac:dyDescent="0.35">
      <c r="V29060" s="70"/>
    </row>
    <row r="29061" spans="22:22" x14ac:dyDescent="0.35">
      <c r="V29061" s="70"/>
    </row>
    <row r="29062" spans="22:22" x14ac:dyDescent="0.35">
      <c r="V29062" s="70"/>
    </row>
    <row r="29063" spans="22:22" x14ac:dyDescent="0.35">
      <c r="V29063" s="70"/>
    </row>
    <row r="29064" spans="22:22" x14ac:dyDescent="0.35">
      <c r="V29064" s="70"/>
    </row>
    <row r="29065" spans="22:22" x14ac:dyDescent="0.35">
      <c r="V29065" s="70"/>
    </row>
    <row r="29066" spans="22:22" x14ac:dyDescent="0.35">
      <c r="V29066" s="70"/>
    </row>
    <row r="29067" spans="22:22" x14ac:dyDescent="0.35">
      <c r="V29067" s="70"/>
    </row>
    <row r="29068" spans="22:22" x14ac:dyDescent="0.35">
      <c r="V29068" s="70"/>
    </row>
    <row r="29069" spans="22:22" x14ac:dyDescent="0.35">
      <c r="V29069" s="70"/>
    </row>
    <row r="29070" spans="22:22" x14ac:dyDescent="0.35">
      <c r="V29070" s="70"/>
    </row>
    <row r="29071" spans="22:22" x14ac:dyDescent="0.35">
      <c r="V29071" s="70"/>
    </row>
    <row r="29072" spans="22:22" x14ac:dyDescent="0.35">
      <c r="V29072" s="70"/>
    </row>
    <row r="29073" spans="22:22" x14ac:dyDescent="0.35">
      <c r="V29073" s="70"/>
    </row>
    <row r="29074" spans="22:22" x14ac:dyDescent="0.35">
      <c r="V29074" s="70"/>
    </row>
    <row r="29075" spans="22:22" x14ac:dyDescent="0.35">
      <c r="V29075" s="70"/>
    </row>
    <row r="29076" spans="22:22" x14ac:dyDescent="0.35">
      <c r="V29076" s="70"/>
    </row>
    <row r="29077" spans="22:22" x14ac:dyDescent="0.35">
      <c r="V29077" s="70"/>
    </row>
    <row r="29078" spans="22:22" x14ac:dyDescent="0.35">
      <c r="V29078" s="70"/>
    </row>
    <row r="29079" spans="22:22" x14ac:dyDescent="0.35">
      <c r="V29079" s="70"/>
    </row>
    <row r="29080" spans="22:22" x14ac:dyDescent="0.35">
      <c r="V29080" s="70"/>
    </row>
    <row r="29081" spans="22:22" x14ac:dyDescent="0.35">
      <c r="V29081" s="70"/>
    </row>
    <row r="29082" spans="22:22" x14ac:dyDescent="0.35">
      <c r="V29082" s="70"/>
    </row>
    <row r="29083" spans="22:22" x14ac:dyDescent="0.35">
      <c r="V29083" s="70"/>
    </row>
    <row r="29084" spans="22:22" x14ac:dyDescent="0.35">
      <c r="V29084" s="70"/>
    </row>
    <row r="29085" spans="22:22" x14ac:dyDescent="0.35">
      <c r="V29085" s="70"/>
    </row>
    <row r="29086" spans="22:22" x14ac:dyDescent="0.35">
      <c r="V29086" s="70"/>
    </row>
    <row r="29087" spans="22:22" x14ac:dyDescent="0.35">
      <c r="V29087" s="70"/>
    </row>
    <row r="29088" spans="22:22" x14ac:dyDescent="0.35">
      <c r="V29088" s="70"/>
    </row>
    <row r="29089" spans="22:22" x14ac:dyDescent="0.35">
      <c r="V29089" s="70"/>
    </row>
    <row r="29090" spans="22:22" x14ac:dyDescent="0.35">
      <c r="V29090" s="70"/>
    </row>
    <row r="29091" spans="22:22" x14ac:dyDescent="0.35">
      <c r="V29091" s="70"/>
    </row>
    <row r="29092" spans="22:22" x14ac:dyDescent="0.35">
      <c r="V29092" s="70"/>
    </row>
    <row r="29093" spans="22:22" x14ac:dyDescent="0.35">
      <c r="V29093" s="70"/>
    </row>
    <row r="29094" spans="22:22" x14ac:dyDescent="0.35">
      <c r="V29094" s="70"/>
    </row>
    <row r="29095" spans="22:22" x14ac:dyDescent="0.35">
      <c r="V29095" s="70"/>
    </row>
    <row r="29096" spans="22:22" x14ac:dyDescent="0.35">
      <c r="V29096" s="70"/>
    </row>
    <row r="29097" spans="22:22" x14ac:dyDescent="0.35">
      <c r="V29097" s="70"/>
    </row>
    <row r="29098" spans="22:22" x14ac:dyDescent="0.35">
      <c r="V29098" s="70"/>
    </row>
    <row r="29099" spans="22:22" x14ac:dyDescent="0.35">
      <c r="V29099" s="70"/>
    </row>
    <row r="29100" spans="22:22" x14ac:dyDescent="0.35">
      <c r="V29100" s="70"/>
    </row>
    <row r="29101" spans="22:22" x14ac:dyDescent="0.35">
      <c r="V29101" s="70"/>
    </row>
    <row r="29102" spans="22:22" x14ac:dyDescent="0.35">
      <c r="V29102" s="70"/>
    </row>
    <row r="29103" spans="22:22" x14ac:dyDescent="0.35">
      <c r="V29103" s="70"/>
    </row>
    <row r="29104" spans="22:22" x14ac:dyDescent="0.35">
      <c r="V29104" s="70"/>
    </row>
    <row r="29105" spans="22:22" x14ac:dyDescent="0.35">
      <c r="V29105" s="70"/>
    </row>
    <row r="29106" spans="22:22" x14ac:dyDescent="0.35">
      <c r="V29106" s="70"/>
    </row>
    <row r="29107" spans="22:22" x14ac:dyDescent="0.35">
      <c r="V29107" s="70"/>
    </row>
    <row r="29108" spans="22:22" x14ac:dyDescent="0.35">
      <c r="V29108" s="70"/>
    </row>
    <row r="29109" spans="22:22" x14ac:dyDescent="0.35">
      <c r="V29109" s="70"/>
    </row>
    <row r="29110" spans="22:22" x14ac:dyDescent="0.35">
      <c r="V29110" s="70"/>
    </row>
    <row r="29111" spans="22:22" x14ac:dyDescent="0.35">
      <c r="V29111" s="70"/>
    </row>
    <row r="29112" spans="22:22" x14ac:dyDescent="0.35">
      <c r="V29112" s="70"/>
    </row>
    <row r="29113" spans="22:22" x14ac:dyDescent="0.35">
      <c r="V29113" s="70"/>
    </row>
    <row r="29114" spans="22:22" x14ac:dyDescent="0.35">
      <c r="V29114" s="70"/>
    </row>
    <row r="29115" spans="22:22" x14ac:dyDescent="0.35">
      <c r="V29115" s="70"/>
    </row>
    <row r="29116" spans="22:22" x14ac:dyDescent="0.35">
      <c r="V29116" s="70"/>
    </row>
    <row r="29117" spans="22:22" x14ac:dyDescent="0.35">
      <c r="V29117" s="70"/>
    </row>
    <row r="29118" spans="22:22" x14ac:dyDescent="0.35">
      <c r="V29118" s="70"/>
    </row>
    <row r="29119" spans="22:22" x14ac:dyDescent="0.35">
      <c r="V29119" s="70"/>
    </row>
    <row r="29120" spans="22:22" x14ac:dyDescent="0.35">
      <c r="V29120" s="70"/>
    </row>
    <row r="29121" spans="22:22" x14ac:dyDescent="0.35">
      <c r="V29121" s="70"/>
    </row>
    <row r="29122" spans="22:22" x14ac:dyDescent="0.35">
      <c r="V29122" s="70"/>
    </row>
    <row r="29123" spans="22:22" x14ac:dyDescent="0.35">
      <c r="V29123" s="70"/>
    </row>
    <row r="29124" spans="22:22" x14ac:dyDescent="0.35">
      <c r="V29124" s="70"/>
    </row>
    <row r="29125" spans="22:22" x14ac:dyDescent="0.35">
      <c r="V29125" s="70"/>
    </row>
    <row r="29126" spans="22:22" x14ac:dyDescent="0.35">
      <c r="V29126" s="70"/>
    </row>
    <row r="29127" spans="22:22" x14ac:dyDescent="0.35">
      <c r="V29127" s="70"/>
    </row>
    <row r="29128" spans="22:22" x14ac:dyDescent="0.35">
      <c r="V29128" s="70"/>
    </row>
    <row r="29129" spans="22:22" x14ac:dyDescent="0.35">
      <c r="V29129" s="70"/>
    </row>
    <row r="29130" spans="22:22" x14ac:dyDescent="0.35">
      <c r="V29130" s="70"/>
    </row>
    <row r="29131" spans="22:22" x14ac:dyDescent="0.35">
      <c r="V29131" s="70"/>
    </row>
    <row r="29132" spans="22:22" x14ac:dyDescent="0.35">
      <c r="V29132" s="70"/>
    </row>
    <row r="29133" spans="22:22" x14ac:dyDescent="0.35">
      <c r="V29133" s="70"/>
    </row>
    <row r="29134" spans="22:22" x14ac:dyDescent="0.35">
      <c r="V29134" s="70"/>
    </row>
    <row r="29135" spans="22:22" x14ac:dyDescent="0.35">
      <c r="V29135" s="70"/>
    </row>
    <row r="29136" spans="22:22" x14ac:dyDescent="0.35">
      <c r="V29136" s="70"/>
    </row>
    <row r="29137" spans="22:22" x14ac:dyDescent="0.35">
      <c r="V29137" s="70"/>
    </row>
    <row r="29138" spans="22:22" x14ac:dyDescent="0.35">
      <c r="V29138" s="70"/>
    </row>
    <row r="29139" spans="22:22" x14ac:dyDescent="0.35">
      <c r="V29139" s="70"/>
    </row>
    <row r="29140" spans="22:22" x14ac:dyDescent="0.35">
      <c r="V29140" s="70"/>
    </row>
    <row r="29141" spans="22:22" x14ac:dyDescent="0.35">
      <c r="V29141" s="70"/>
    </row>
    <row r="29142" spans="22:22" x14ac:dyDescent="0.35">
      <c r="V29142" s="70"/>
    </row>
    <row r="29143" spans="22:22" x14ac:dyDescent="0.35">
      <c r="V29143" s="70"/>
    </row>
    <row r="29144" spans="22:22" x14ac:dyDescent="0.35">
      <c r="V29144" s="70"/>
    </row>
    <row r="29145" spans="22:22" x14ac:dyDescent="0.35">
      <c r="V29145" s="70"/>
    </row>
    <row r="29146" spans="22:22" x14ac:dyDescent="0.35">
      <c r="V29146" s="70"/>
    </row>
    <row r="29147" spans="22:22" x14ac:dyDescent="0.35">
      <c r="V29147" s="70"/>
    </row>
    <row r="29148" spans="22:22" x14ac:dyDescent="0.35">
      <c r="V29148" s="70"/>
    </row>
    <row r="29149" spans="22:22" x14ac:dyDescent="0.35">
      <c r="V29149" s="70"/>
    </row>
    <row r="29150" spans="22:22" x14ac:dyDescent="0.35">
      <c r="V29150" s="70"/>
    </row>
    <row r="29151" spans="22:22" x14ac:dyDescent="0.35">
      <c r="V29151" s="70"/>
    </row>
    <row r="29152" spans="22:22" x14ac:dyDescent="0.35">
      <c r="V29152" s="70"/>
    </row>
    <row r="29153" spans="22:22" x14ac:dyDescent="0.35">
      <c r="V29153" s="70"/>
    </row>
    <row r="29154" spans="22:22" x14ac:dyDescent="0.35">
      <c r="V29154" s="70"/>
    </row>
    <row r="29155" spans="22:22" x14ac:dyDescent="0.35">
      <c r="V29155" s="70"/>
    </row>
    <row r="29156" spans="22:22" x14ac:dyDescent="0.35">
      <c r="V29156" s="70"/>
    </row>
    <row r="29157" spans="22:22" x14ac:dyDescent="0.35">
      <c r="V29157" s="70"/>
    </row>
    <row r="29158" spans="22:22" x14ac:dyDescent="0.35">
      <c r="V29158" s="70"/>
    </row>
    <row r="29159" spans="22:22" x14ac:dyDescent="0.35">
      <c r="V29159" s="70"/>
    </row>
    <row r="29160" spans="22:22" x14ac:dyDescent="0.35">
      <c r="V29160" s="70"/>
    </row>
    <row r="29161" spans="22:22" x14ac:dyDescent="0.35">
      <c r="V29161" s="70"/>
    </row>
    <row r="29162" spans="22:22" x14ac:dyDescent="0.35">
      <c r="V29162" s="70"/>
    </row>
    <row r="29163" spans="22:22" x14ac:dyDescent="0.35">
      <c r="V29163" s="70"/>
    </row>
    <row r="29164" spans="22:22" x14ac:dyDescent="0.35">
      <c r="V29164" s="70"/>
    </row>
    <row r="29165" spans="22:22" x14ac:dyDescent="0.35">
      <c r="V29165" s="70"/>
    </row>
    <row r="29166" spans="22:22" x14ac:dyDescent="0.35">
      <c r="V29166" s="70"/>
    </row>
    <row r="29167" spans="22:22" x14ac:dyDescent="0.35">
      <c r="V29167" s="70"/>
    </row>
    <row r="29168" spans="22:22" x14ac:dyDescent="0.35">
      <c r="V29168" s="70"/>
    </row>
    <row r="29169" spans="22:22" x14ac:dyDescent="0.35">
      <c r="V29169" s="70"/>
    </row>
    <row r="29170" spans="22:22" x14ac:dyDescent="0.35">
      <c r="V29170" s="70"/>
    </row>
    <row r="29171" spans="22:22" x14ac:dyDescent="0.35">
      <c r="V29171" s="70"/>
    </row>
    <row r="29172" spans="22:22" x14ac:dyDescent="0.35">
      <c r="V29172" s="70"/>
    </row>
    <row r="29173" spans="22:22" x14ac:dyDescent="0.35">
      <c r="V29173" s="70"/>
    </row>
    <row r="29174" spans="22:22" x14ac:dyDescent="0.35">
      <c r="V29174" s="70"/>
    </row>
    <row r="29175" spans="22:22" x14ac:dyDescent="0.35">
      <c r="V29175" s="70"/>
    </row>
    <row r="29176" spans="22:22" x14ac:dyDescent="0.35">
      <c r="V29176" s="70"/>
    </row>
    <row r="29177" spans="22:22" x14ac:dyDescent="0.35">
      <c r="V29177" s="70"/>
    </row>
    <row r="29178" spans="22:22" x14ac:dyDescent="0.35">
      <c r="V29178" s="70"/>
    </row>
    <row r="29179" spans="22:22" x14ac:dyDescent="0.35">
      <c r="V29179" s="70"/>
    </row>
    <row r="29180" spans="22:22" x14ac:dyDescent="0.35">
      <c r="V29180" s="70"/>
    </row>
    <row r="29181" spans="22:22" x14ac:dyDescent="0.35">
      <c r="V29181" s="70"/>
    </row>
    <row r="29182" spans="22:22" x14ac:dyDescent="0.35">
      <c r="V29182" s="70"/>
    </row>
    <row r="29183" spans="22:22" x14ac:dyDescent="0.35">
      <c r="V29183" s="70"/>
    </row>
    <row r="29184" spans="22:22" x14ac:dyDescent="0.35">
      <c r="V29184" s="70"/>
    </row>
    <row r="29185" spans="22:22" x14ac:dyDescent="0.35">
      <c r="V29185" s="70"/>
    </row>
    <row r="29186" spans="22:22" x14ac:dyDescent="0.35">
      <c r="V29186" s="70"/>
    </row>
    <row r="29187" spans="22:22" x14ac:dyDescent="0.35">
      <c r="V29187" s="70"/>
    </row>
    <row r="29188" spans="22:22" x14ac:dyDescent="0.35">
      <c r="V29188" s="70"/>
    </row>
    <row r="29189" spans="22:22" x14ac:dyDescent="0.35">
      <c r="V29189" s="70"/>
    </row>
    <row r="29190" spans="22:22" x14ac:dyDescent="0.35">
      <c r="V29190" s="70"/>
    </row>
    <row r="29191" spans="22:22" x14ac:dyDescent="0.35">
      <c r="V29191" s="70"/>
    </row>
    <row r="29192" spans="22:22" x14ac:dyDescent="0.35">
      <c r="V29192" s="70"/>
    </row>
    <row r="29193" spans="22:22" x14ac:dyDescent="0.35">
      <c r="V29193" s="70"/>
    </row>
    <row r="29194" spans="22:22" x14ac:dyDescent="0.35">
      <c r="V29194" s="70"/>
    </row>
    <row r="29195" spans="22:22" x14ac:dyDescent="0.35">
      <c r="V29195" s="70"/>
    </row>
    <row r="29196" spans="22:22" x14ac:dyDescent="0.35">
      <c r="V29196" s="70"/>
    </row>
    <row r="29197" spans="22:22" x14ac:dyDescent="0.35">
      <c r="V29197" s="70"/>
    </row>
    <row r="29198" spans="22:22" x14ac:dyDescent="0.35">
      <c r="V29198" s="70"/>
    </row>
    <row r="29199" spans="22:22" x14ac:dyDescent="0.35">
      <c r="V29199" s="70"/>
    </row>
    <row r="29200" spans="22:22" x14ac:dyDescent="0.35">
      <c r="V29200" s="70"/>
    </row>
    <row r="29201" spans="22:22" x14ac:dyDescent="0.35">
      <c r="V29201" s="70"/>
    </row>
    <row r="29202" spans="22:22" x14ac:dyDescent="0.35">
      <c r="V29202" s="70"/>
    </row>
    <row r="29203" spans="22:22" x14ac:dyDescent="0.35">
      <c r="V29203" s="70"/>
    </row>
    <row r="29204" spans="22:22" x14ac:dyDescent="0.35">
      <c r="V29204" s="70"/>
    </row>
    <row r="29205" spans="22:22" x14ac:dyDescent="0.35">
      <c r="V29205" s="70"/>
    </row>
    <row r="29206" spans="22:22" x14ac:dyDescent="0.35">
      <c r="V29206" s="70"/>
    </row>
    <row r="29207" spans="22:22" x14ac:dyDescent="0.35">
      <c r="V29207" s="70"/>
    </row>
    <row r="29208" spans="22:22" x14ac:dyDescent="0.35">
      <c r="V29208" s="70"/>
    </row>
    <row r="29209" spans="22:22" x14ac:dyDescent="0.35">
      <c r="V29209" s="70"/>
    </row>
    <row r="29210" spans="22:22" x14ac:dyDescent="0.35">
      <c r="V29210" s="70"/>
    </row>
    <row r="29211" spans="22:22" x14ac:dyDescent="0.35">
      <c r="V29211" s="70"/>
    </row>
    <row r="29212" spans="22:22" x14ac:dyDescent="0.35">
      <c r="V29212" s="70"/>
    </row>
    <row r="29213" spans="22:22" x14ac:dyDescent="0.35">
      <c r="V29213" s="70"/>
    </row>
    <row r="29214" spans="22:22" x14ac:dyDescent="0.35">
      <c r="V29214" s="70"/>
    </row>
    <row r="29215" spans="22:22" x14ac:dyDescent="0.35">
      <c r="V29215" s="70"/>
    </row>
    <row r="29216" spans="22:22" x14ac:dyDescent="0.35">
      <c r="V29216" s="70"/>
    </row>
    <row r="29217" spans="22:22" x14ac:dyDescent="0.35">
      <c r="V29217" s="70"/>
    </row>
    <row r="29218" spans="22:22" x14ac:dyDescent="0.35">
      <c r="V29218" s="70"/>
    </row>
    <row r="29219" spans="22:22" x14ac:dyDescent="0.35">
      <c r="V29219" s="70"/>
    </row>
    <row r="29220" spans="22:22" x14ac:dyDescent="0.35">
      <c r="V29220" s="70"/>
    </row>
    <row r="29221" spans="22:22" x14ac:dyDescent="0.35">
      <c r="V29221" s="70"/>
    </row>
    <row r="29222" spans="22:22" x14ac:dyDescent="0.35">
      <c r="V29222" s="70"/>
    </row>
    <row r="29223" spans="22:22" x14ac:dyDescent="0.35">
      <c r="V29223" s="70"/>
    </row>
    <row r="29224" spans="22:22" x14ac:dyDescent="0.35">
      <c r="V29224" s="70"/>
    </row>
    <row r="29225" spans="22:22" x14ac:dyDescent="0.35">
      <c r="V29225" s="70"/>
    </row>
    <row r="29226" spans="22:22" x14ac:dyDescent="0.35">
      <c r="V29226" s="70"/>
    </row>
    <row r="29227" spans="22:22" x14ac:dyDescent="0.35">
      <c r="V29227" s="70"/>
    </row>
    <row r="29228" spans="22:22" x14ac:dyDescent="0.35">
      <c r="V29228" s="70"/>
    </row>
    <row r="29229" spans="22:22" x14ac:dyDescent="0.35">
      <c r="V29229" s="70"/>
    </row>
    <row r="29230" spans="22:22" x14ac:dyDescent="0.35">
      <c r="V29230" s="70"/>
    </row>
    <row r="29231" spans="22:22" x14ac:dyDescent="0.35">
      <c r="V29231" s="70"/>
    </row>
    <row r="29232" spans="22:22" x14ac:dyDescent="0.35">
      <c r="V29232" s="70"/>
    </row>
    <row r="29233" spans="22:22" x14ac:dyDescent="0.35">
      <c r="V29233" s="70"/>
    </row>
    <row r="29234" spans="22:22" x14ac:dyDescent="0.35">
      <c r="V29234" s="70"/>
    </row>
    <row r="29235" spans="22:22" x14ac:dyDescent="0.35">
      <c r="V29235" s="70"/>
    </row>
    <row r="29236" spans="22:22" x14ac:dyDescent="0.35">
      <c r="V29236" s="70"/>
    </row>
    <row r="29237" spans="22:22" x14ac:dyDescent="0.35">
      <c r="V29237" s="70"/>
    </row>
    <row r="29238" spans="22:22" x14ac:dyDescent="0.35">
      <c r="V29238" s="70"/>
    </row>
    <row r="29239" spans="22:22" x14ac:dyDescent="0.35">
      <c r="V29239" s="70"/>
    </row>
    <row r="29240" spans="22:22" x14ac:dyDescent="0.35">
      <c r="V29240" s="70"/>
    </row>
    <row r="29241" spans="22:22" x14ac:dyDescent="0.35">
      <c r="V29241" s="70"/>
    </row>
    <row r="29242" spans="22:22" x14ac:dyDescent="0.35">
      <c r="V29242" s="70"/>
    </row>
    <row r="29243" spans="22:22" x14ac:dyDescent="0.35">
      <c r="V29243" s="70"/>
    </row>
    <row r="29244" spans="22:22" x14ac:dyDescent="0.35">
      <c r="V29244" s="70"/>
    </row>
    <row r="29245" spans="22:22" x14ac:dyDescent="0.35">
      <c r="V29245" s="70"/>
    </row>
    <row r="29246" spans="22:22" x14ac:dyDescent="0.35">
      <c r="V29246" s="70"/>
    </row>
    <row r="29247" spans="22:22" x14ac:dyDescent="0.35">
      <c r="V29247" s="70"/>
    </row>
    <row r="29248" spans="22:22" x14ac:dyDescent="0.35">
      <c r="V29248" s="70"/>
    </row>
    <row r="29249" spans="22:22" x14ac:dyDescent="0.35">
      <c r="V29249" s="70"/>
    </row>
    <row r="29250" spans="22:22" x14ac:dyDescent="0.35">
      <c r="V29250" s="70"/>
    </row>
    <row r="29251" spans="22:22" x14ac:dyDescent="0.35">
      <c r="V29251" s="70"/>
    </row>
    <row r="29252" spans="22:22" x14ac:dyDescent="0.35">
      <c r="V29252" s="70"/>
    </row>
    <row r="29253" spans="22:22" x14ac:dyDescent="0.35">
      <c r="V29253" s="70"/>
    </row>
    <row r="29254" spans="22:22" x14ac:dyDescent="0.35">
      <c r="V29254" s="70"/>
    </row>
    <row r="29255" spans="22:22" x14ac:dyDescent="0.35">
      <c r="V29255" s="70"/>
    </row>
    <row r="29256" spans="22:22" x14ac:dyDescent="0.35">
      <c r="V29256" s="70"/>
    </row>
    <row r="29257" spans="22:22" x14ac:dyDescent="0.35">
      <c r="V29257" s="70"/>
    </row>
    <row r="29258" spans="22:22" x14ac:dyDescent="0.35">
      <c r="V29258" s="70"/>
    </row>
    <row r="29259" spans="22:22" x14ac:dyDescent="0.35">
      <c r="V29259" s="70"/>
    </row>
    <row r="29260" spans="22:22" x14ac:dyDescent="0.35">
      <c r="V29260" s="70"/>
    </row>
    <row r="29261" spans="22:22" x14ac:dyDescent="0.35">
      <c r="V29261" s="70"/>
    </row>
    <row r="29262" spans="22:22" x14ac:dyDescent="0.35">
      <c r="V29262" s="70"/>
    </row>
    <row r="29263" spans="22:22" x14ac:dyDescent="0.35">
      <c r="V29263" s="70"/>
    </row>
    <row r="29264" spans="22:22" x14ac:dyDescent="0.35">
      <c r="V29264" s="70"/>
    </row>
    <row r="29265" spans="22:22" x14ac:dyDescent="0.35">
      <c r="V29265" s="70"/>
    </row>
    <row r="29266" spans="22:22" x14ac:dyDescent="0.35">
      <c r="V29266" s="70"/>
    </row>
    <row r="29267" spans="22:22" x14ac:dyDescent="0.35">
      <c r="V29267" s="70"/>
    </row>
    <row r="29268" spans="22:22" x14ac:dyDescent="0.35">
      <c r="V29268" s="70"/>
    </row>
    <row r="29269" spans="22:22" x14ac:dyDescent="0.35">
      <c r="V29269" s="70"/>
    </row>
    <row r="29270" spans="22:22" x14ac:dyDescent="0.35">
      <c r="V29270" s="70"/>
    </row>
    <row r="29271" spans="22:22" x14ac:dyDescent="0.35">
      <c r="V29271" s="70"/>
    </row>
    <row r="29272" spans="22:22" x14ac:dyDescent="0.35">
      <c r="V29272" s="70"/>
    </row>
    <row r="29273" spans="22:22" x14ac:dyDescent="0.35">
      <c r="V29273" s="70"/>
    </row>
    <row r="29274" spans="22:22" x14ac:dyDescent="0.35">
      <c r="V29274" s="70"/>
    </row>
    <row r="29275" spans="22:22" x14ac:dyDescent="0.35">
      <c r="V29275" s="70"/>
    </row>
    <row r="29276" spans="22:22" x14ac:dyDescent="0.35">
      <c r="V29276" s="70"/>
    </row>
    <row r="29277" spans="22:22" x14ac:dyDescent="0.35">
      <c r="V29277" s="70"/>
    </row>
    <row r="29278" spans="22:22" x14ac:dyDescent="0.35">
      <c r="V29278" s="70"/>
    </row>
    <row r="29279" spans="22:22" x14ac:dyDescent="0.35">
      <c r="V29279" s="70"/>
    </row>
    <row r="29280" spans="22:22" x14ac:dyDescent="0.35">
      <c r="V29280" s="70"/>
    </row>
    <row r="29281" spans="22:22" x14ac:dyDescent="0.35">
      <c r="V29281" s="70"/>
    </row>
    <row r="29282" spans="22:22" x14ac:dyDescent="0.35">
      <c r="V29282" s="70"/>
    </row>
    <row r="29283" spans="22:22" x14ac:dyDescent="0.35">
      <c r="V29283" s="70"/>
    </row>
    <row r="29284" spans="22:22" x14ac:dyDescent="0.35">
      <c r="V29284" s="70"/>
    </row>
    <row r="29285" spans="22:22" x14ac:dyDescent="0.35">
      <c r="V29285" s="70"/>
    </row>
    <row r="29286" spans="22:22" x14ac:dyDescent="0.35">
      <c r="V29286" s="70"/>
    </row>
    <row r="29287" spans="22:22" x14ac:dyDescent="0.35">
      <c r="V29287" s="70"/>
    </row>
    <row r="29288" spans="22:22" x14ac:dyDescent="0.35">
      <c r="V29288" s="70"/>
    </row>
    <row r="29289" spans="22:22" x14ac:dyDescent="0.35">
      <c r="V29289" s="70"/>
    </row>
    <row r="29290" spans="22:22" x14ac:dyDescent="0.35">
      <c r="V29290" s="70"/>
    </row>
    <row r="29291" spans="22:22" x14ac:dyDescent="0.35">
      <c r="V29291" s="70"/>
    </row>
    <row r="29292" spans="22:22" x14ac:dyDescent="0.35">
      <c r="V29292" s="70"/>
    </row>
    <row r="29293" spans="22:22" x14ac:dyDescent="0.35">
      <c r="V29293" s="70"/>
    </row>
    <row r="29294" spans="22:22" x14ac:dyDescent="0.35">
      <c r="V29294" s="70"/>
    </row>
    <row r="29295" spans="22:22" x14ac:dyDescent="0.35">
      <c r="V29295" s="70"/>
    </row>
    <row r="29296" spans="22:22" x14ac:dyDescent="0.35">
      <c r="V29296" s="70"/>
    </row>
    <row r="29297" spans="22:22" x14ac:dyDescent="0.35">
      <c r="V29297" s="70"/>
    </row>
    <row r="29298" spans="22:22" x14ac:dyDescent="0.35">
      <c r="V29298" s="70"/>
    </row>
    <row r="29299" spans="22:22" x14ac:dyDescent="0.35">
      <c r="V29299" s="70"/>
    </row>
    <row r="29300" spans="22:22" x14ac:dyDescent="0.35">
      <c r="V29300" s="70"/>
    </row>
    <row r="29301" spans="22:22" x14ac:dyDescent="0.35">
      <c r="V29301" s="70"/>
    </row>
    <row r="29302" spans="22:22" x14ac:dyDescent="0.35">
      <c r="V29302" s="70"/>
    </row>
    <row r="29303" spans="22:22" x14ac:dyDescent="0.35">
      <c r="V29303" s="70"/>
    </row>
    <row r="29304" spans="22:22" x14ac:dyDescent="0.35">
      <c r="V29304" s="70"/>
    </row>
    <row r="29305" spans="22:22" x14ac:dyDescent="0.35">
      <c r="V29305" s="70"/>
    </row>
    <row r="29306" spans="22:22" x14ac:dyDescent="0.35">
      <c r="V29306" s="70"/>
    </row>
    <row r="29307" spans="22:22" x14ac:dyDescent="0.35">
      <c r="V29307" s="70"/>
    </row>
    <row r="29308" spans="22:22" x14ac:dyDescent="0.35">
      <c r="V29308" s="70"/>
    </row>
    <row r="29309" spans="22:22" x14ac:dyDescent="0.35">
      <c r="V29309" s="70"/>
    </row>
    <row r="29310" spans="22:22" x14ac:dyDescent="0.35">
      <c r="V29310" s="70"/>
    </row>
    <row r="29311" spans="22:22" x14ac:dyDescent="0.35">
      <c r="V29311" s="70"/>
    </row>
    <row r="29312" spans="22:22" x14ac:dyDescent="0.35">
      <c r="V29312" s="70"/>
    </row>
    <row r="29313" spans="22:22" x14ac:dyDescent="0.35">
      <c r="V29313" s="70"/>
    </row>
    <row r="29314" spans="22:22" x14ac:dyDescent="0.35">
      <c r="V29314" s="70"/>
    </row>
    <row r="29315" spans="22:22" x14ac:dyDescent="0.35">
      <c r="V29315" s="70"/>
    </row>
    <row r="29316" spans="22:22" x14ac:dyDescent="0.35">
      <c r="V29316" s="70"/>
    </row>
    <row r="29317" spans="22:22" x14ac:dyDescent="0.35">
      <c r="V29317" s="70"/>
    </row>
    <row r="29318" spans="22:22" x14ac:dyDescent="0.35">
      <c r="V29318" s="70"/>
    </row>
    <row r="29319" spans="22:22" x14ac:dyDescent="0.35">
      <c r="V29319" s="70"/>
    </row>
    <row r="29320" spans="22:22" x14ac:dyDescent="0.35">
      <c r="V29320" s="70"/>
    </row>
    <row r="29321" spans="22:22" x14ac:dyDescent="0.35">
      <c r="V29321" s="70"/>
    </row>
    <row r="29322" spans="22:22" x14ac:dyDescent="0.35">
      <c r="V29322" s="70"/>
    </row>
    <row r="29323" spans="22:22" x14ac:dyDescent="0.35">
      <c r="V29323" s="70"/>
    </row>
    <row r="29324" spans="22:22" x14ac:dyDescent="0.35">
      <c r="V29324" s="70"/>
    </row>
    <row r="29325" spans="22:22" x14ac:dyDescent="0.35">
      <c r="V29325" s="70"/>
    </row>
    <row r="29326" spans="22:22" x14ac:dyDescent="0.35">
      <c r="V29326" s="70"/>
    </row>
    <row r="29327" spans="22:22" x14ac:dyDescent="0.35">
      <c r="V29327" s="70"/>
    </row>
    <row r="29328" spans="22:22" x14ac:dyDescent="0.35">
      <c r="V29328" s="70"/>
    </row>
    <row r="29329" spans="22:22" x14ac:dyDescent="0.35">
      <c r="V29329" s="70"/>
    </row>
    <row r="29330" spans="22:22" x14ac:dyDescent="0.35">
      <c r="V29330" s="70"/>
    </row>
    <row r="29331" spans="22:22" x14ac:dyDescent="0.35">
      <c r="V29331" s="70"/>
    </row>
    <row r="29332" spans="22:22" x14ac:dyDescent="0.35">
      <c r="V29332" s="70"/>
    </row>
    <row r="29333" spans="22:22" x14ac:dyDescent="0.35">
      <c r="V29333" s="70"/>
    </row>
    <row r="29334" spans="22:22" x14ac:dyDescent="0.35">
      <c r="V29334" s="70"/>
    </row>
    <row r="29335" spans="22:22" x14ac:dyDescent="0.35">
      <c r="V29335" s="70"/>
    </row>
    <row r="29336" spans="22:22" x14ac:dyDescent="0.35">
      <c r="V29336" s="70"/>
    </row>
    <row r="29337" spans="22:22" x14ac:dyDescent="0.35">
      <c r="V29337" s="70"/>
    </row>
    <row r="29338" spans="22:22" x14ac:dyDescent="0.35">
      <c r="V29338" s="70"/>
    </row>
    <row r="29339" spans="22:22" x14ac:dyDescent="0.35">
      <c r="V29339" s="70"/>
    </row>
    <row r="29340" spans="22:22" x14ac:dyDescent="0.35">
      <c r="V29340" s="70"/>
    </row>
    <row r="29341" spans="22:22" x14ac:dyDescent="0.35">
      <c r="V29341" s="70"/>
    </row>
    <row r="29342" spans="22:22" x14ac:dyDescent="0.35">
      <c r="V29342" s="70"/>
    </row>
    <row r="29343" spans="22:22" x14ac:dyDescent="0.35">
      <c r="V29343" s="70"/>
    </row>
    <row r="29344" spans="22:22" x14ac:dyDescent="0.35">
      <c r="V29344" s="70"/>
    </row>
    <row r="29345" spans="22:22" x14ac:dyDescent="0.35">
      <c r="V29345" s="70"/>
    </row>
    <row r="29346" spans="22:22" x14ac:dyDescent="0.35">
      <c r="V29346" s="70"/>
    </row>
    <row r="29347" spans="22:22" x14ac:dyDescent="0.35">
      <c r="V29347" s="70"/>
    </row>
    <row r="29348" spans="22:22" x14ac:dyDescent="0.35">
      <c r="V29348" s="70"/>
    </row>
    <row r="29349" spans="22:22" x14ac:dyDescent="0.35">
      <c r="V29349" s="70"/>
    </row>
    <row r="29350" spans="22:22" x14ac:dyDescent="0.35">
      <c r="V29350" s="70"/>
    </row>
    <row r="29351" spans="22:22" x14ac:dyDescent="0.35">
      <c r="V29351" s="70"/>
    </row>
    <row r="29352" spans="22:22" x14ac:dyDescent="0.35">
      <c r="V29352" s="70"/>
    </row>
    <row r="29353" spans="22:22" x14ac:dyDescent="0.35">
      <c r="V29353" s="70"/>
    </row>
    <row r="29354" spans="22:22" x14ac:dyDescent="0.35">
      <c r="V29354" s="70"/>
    </row>
    <row r="29355" spans="22:22" x14ac:dyDescent="0.35">
      <c r="V29355" s="70"/>
    </row>
    <row r="29356" spans="22:22" x14ac:dyDescent="0.35">
      <c r="V29356" s="70"/>
    </row>
    <row r="29357" spans="22:22" x14ac:dyDescent="0.35">
      <c r="V29357" s="70"/>
    </row>
    <row r="29358" spans="22:22" x14ac:dyDescent="0.35">
      <c r="V29358" s="70"/>
    </row>
    <row r="29359" spans="22:22" x14ac:dyDescent="0.35">
      <c r="V29359" s="17"/>
    </row>
    <row r="29360" spans="22:22" x14ac:dyDescent="0.35">
      <c r="V29360" s="70"/>
    </row>
    <row r="29361" spans="22:22" x14ac:dyDescent="0.35">
      <c r="V29361" s="70"/>
    </row>
    <row r="29362" spans="22:22" x14ac:dyDescent="0.35">
      <c r="V29362" s="70"/>
    </row>
    <row r="29363" spans="22:22" x14ac:dyDescent="0.35">
      <c r="V29363" s="70"/>
    </row>
    <row r="29364" spans="22:22" x14ac:dyDescent="0.35">
      <c r="V29364" s="70"/>
    </row>
    <row r="29365" spans="22:22" x14ac:dyDescent="0.35">
      <c r="V29365" s="70"/>
    </row>
    <row r="29366" spans="22:22" x14ac:dyDescent="0.35">
      <c r="V29366" s="70"/>
    </row>
    <row r="29367" spans="22:22" x14ac:dyDescent="0.35">
      <c r="V29367" s="70"/>
    </row>
    <row r="29368" spans="22:22" x14ac:dyDescent="0.35">
      <c r="V29368" s="70"/>
    </row>
    <row r="29369" spans="22:22" x14ac:dyDescent="0.35">
      <c r="V29369" s="70"/>
    </row>
    <row r="29370" spans="22:22" x14ac:dyDescent="0.35">
      <c r="V29370" s="70"/>
    </row>
    <row r="29371" spans="22:22" x14ac:dyDescent="0.35">
      <c r="V29371" s="70"/>
    </row>
    <row r="29372" spans="22:22" x14ac:dyDescent="0.35">
      <c r="V29372" s="70"/>
    </row>
    <row r="29373" spans="22:22" x14ac:dyDescent="0.35">
      <c r="V29373" s="70"/>
    </row>
    <row r="29374" spans="22:22" x14ac:dyDescent="0.35">
      <c r="V29374" s="70"/>
    </row>
    <row r="29375" spans="22:22" x14ac:dyDescent="0.35">
      <c r="V29375" s="70"/>
    </row>
    <row r="29376" spans="22:22" x14ac:dyDescent="0.35">
      <c r="V29376" s="70"/>
    </row>
    <row r="29377" spans="22:22" x14ac:dyDescent="0.35">
      <c r="V29377" s="70"/>
    </row>
    <row r="29378" spans="22:22" x14ac:dyDescent="0.35">
      <c r="V29378" s="70"/>
    </row>
    <row r="29379" spans="22:22" x14ac:dyDescent="0.35">
      <c r="V29379" s="70"/>
    </row>
    <row r="29380" spans="22:22" x14ac:dyDescent="0.35">
      <c r="V29380" s="70"/>
    </row>
    <row r="29381" spans="22:22" x14ac:dyDescent="0.35">
      <c r="V29381" s="70"/>
    </row>
    <row r="29382" spans="22:22" x14ac:dyDescent="0.35">
      <c r="V29382" s="70"/>
    </row>
    <row r="29383" spans="22:22" x14ac:dyDescent="0.35">
      <c r="V29383" s="70"/>
    </row>
    <row r="29384" spans="22:22" x14ac:dyDescent="0.35">
      <c r="V29384" s="70"/>
    </row>
    <row r="29385" spans="22:22" x14ac:dyDescent="0.35">
      <c r="V29385" s="70"/>
    </row>
    <row r="29386" spans="22:22" x14ac:dyDescent="0.35">
      <c r="V29386" s="70"/>
    </row>
    <row r="29387" spans="22:22" x14ac:dyDescent="0.35">
      <c r="V29387" s="70"/>
    </row>
    <row r="29388" spans="22:22" x14ac:dyDescent="0.35">
      <c r="V29388" s="70"/>
    </row>
    <row r="29389" spans="22:22" x14ac:dyDescent="0.35">
      <c r="V29389" s="70"/>
    </row>
    <row r="29390" spans="22:22" x14ac:dyDescent="0.35">
      <c r="V29390" s="70"/>
    </row>
    <row r="29391" spans="22:22" x14ac:dyDescent="0.35">
      <c r="V29391" s="70"/>
    </row>
    <row r="29392" spans="22:22" x14ac:dyDescent="0.35">
      <c r="V29392" s="70"/>
    </row>
    <row r="29393" spans="22:22" x14ac:dyDescent="0.35">
      <c r="V29393" s="70"/>
    </row>
    <row r="29394" spans="22:22" x14ac:dyDescent="0.35">
      <c r="V29394" s="70"/>
    </row>
    <row r="29395" spans="22:22" x14ac:dyDescent="0.35">
      <c r="V29395" s="70"/>
    </row>
    <row r="29396" spans="22:22" x14ac:dyDescent="0.35">
      <c r="V29396" s="70"/>
    </row>
    <row r="29397" spans="22:22" x14ac:dyDescent="0.35">
      <c r="V29397" s="70"/>
    </row>
    <row r="29398" spans="22:22" x14ac:dyDescent="0.35">
      <c r="V29398" s="70"/>
    </row>
    <row r="29399" spans="22:22" x14ac:dyDescent="0.35">
      <c r="V29399" s="70"/>
    </row>
    <row r="29400" spans="22:22" x14ac:dyDescent="0.35">
      <c r="V29400" s="70"/>
    </row>
    <row r="29401" spans="22:22" x14ac:dyDescent="0.35">
      <c r="V29401" s="70"/>
    </row>
    <row r="29402" spans="22:22" x14ac:dyDescent="0.35">
      <c r="V29402" s="70"/>
    </row>
    <row r="29403" spans="22:22" x14ac:dyDescent="0.35">
      <c r="V29403" s="70"/>
    </row>
    <row r="29404" spans="22:22" x14ac:dyDescent="0.35">
      <c r="V29404" s="70"/>
    </row>
    <row r="29405" spans="22:22" x14ac:dyDescent="0.35">
      <c r="V29405" s="70"/>
    </row>
    <row r="29406" spans="22:22" x14ac:dyDescent="0.35">
      <c r="V29406" s="70"/>
    </row>
    <row r="29407" spans="22:22" x14ac:dyDescent="0.35">
      <c r="V29407" s="70"/>
    </row>
    <row r="29408" spans="22:22" x14ac:dyDescent="0.35">
      <c r="V29408" s="70"/>
    </row>
    <row r="29409" spans="22:22" x14ac:dyDescent="0.35">
      <c r="V29409" s="70"/>
    </row>
    <row r="29410" spans="22:22" x14ac:dyDescent="0.35">
      <c r="V29410" s="70"/>
    </row>
    <row r="29411" spans="22:22" x14ac:dyDescent="0.35">
      <c r="V29411" s="70"/>
    </row>
    <row r="29412" spans="22:22" x14ac:dyDescent="0.35">
      <c r="V29412" s="70"/>
    </row>
    <row r="29413" spans="22:22" x14ac:dyDescent="0.35">
      <c r="V29413" s="70"/>
    </row>
    <row r="29414" spans="22:22" x14ac:dyDescent="0.35">
      <c r="V29414" s="70"/>
    </row>
    <row r="29415" spans="22:22" x14ac:dyDescent="0.35">
      <c r="V29415" s="70"/>
    </row>
    <row r="29416" spans="22:22" x14ac:dyDescent="0.35">
      <c r="V29416" s="70"/>
    </row>
    <row r="29417" spans="22:22" x14ac:dyDescent="0.35">
      <c r="V29417" s="70"/>
    </row>
    <row r="29418" spans="22:22" x14ac:dyDescent="0.35">
      <c r="V29418" s="70"/>
    </row>
    <row r="29419" spans="22:22" x14ac:dyDescent="0.35">
      <c r="V29419" s="70"/>
    </row>
    <row r="29420" spans="22:22" x14ac:dyDescent="0.35">
      <c r="V29420" s="70"/>
    </row>
    <row r="29421" spans="22:22" x14ac:dyDescent="0.35">
      <c r="V29421" s="70"/>
    </row>
    <row r="29422" spans="22:22" x14ac:dyDescent="0.35">
      <c r="V29422" s="70"/>
    </row>
    <row r="29423" spans="22:22" x14ac:dyDescent="0.35">
      <c r="V29423" s="70"/>
    </row>
    <row r="29424" spans="22:22" x14ac:dyDescent="0.35">
      <c r="V29424" s="70"/>
    </row>
    <row r="29425" spans="22:22" x14ac:dyDescent="0.35">
      <c r="V29425" s="70"/>
    </row>
    <row r="29426" spans="22:22" x14ac:dyDescent="0.35">
      <c r="V29426" s="70"/>
    </row>
    <row r="29427" spans="22:22" x14ac:dyDescent="0.35">
      <c r="V29427" s="70"/>
    </row>
    <row r="29428" spans="22:22" x14ac:dyDescent="0.35">
      <c r="V29428" s="70"/>
    </row>
    <row r="29429" spans="22:22" x14ac:dyDescent="0.35">
      <c r="V29429" s="70"/>
    </row>
    <row r="29430" spans="22:22" x14ac:dyDescent="0.35">
      <c r="V29430" s="70"/>
    </row>
    <row r="29431" spans="22:22" x14ac:dyDescent="0.35">
      <c r="V29431" s="70"/>
    </row>
    <row r="29432" spans="22:22" x14ac:dyDescent="0.35">
      <c r="V29432" s="70"/>
    </row>
    <row r="29433" spans="22:22" x14ac:dyDescent="0.35">
      <c r="V29433" s="70"/>
    </row>
    <row r="29434" spans="22:22" x14ac:dyDescent="0.35">
      <c r="V29434" s="70"/>
    </row>
    <row r="29435" spans="22:22" x14ac:dyDescent="0.35">
      <c r="V29435" s="70"/>
    </row>
    <row r="29436" spans="22:22" x14ac:dyDescent="0.35">
      <c r="V29436" s="70"/>
    </row>
    <row r="29437" spans="22:22" x14ac:dyDescent="0.35">
      <c r="V29437" s="70"/>
    </row>
    <row r="29438" spans="22:22" x14ac:dyDescent="0.35">
      <c r="V29438" s="70"/>
    </row>
    <row r="29439" spans="22:22" x14ac:dyDescent="0.35">
      <c r="V29439" s="70"/>
    </row>
    <row r="29440" spans="22:22" x14ac:dyDescent="0.35">
      <c r="V29440" s="70"/>
    </row>
    <row r="29441" spans="22:22" x14ac:dyDescent="0.35">
      <c r="V29441" s="70"/>
    </row>
    <row r="29442" spans="22:22" x14ac:dyDescent="0.35">
      <c r="V29442" s="70"/>
    </row>
    <row r="29443" spans="22:22" x14ac:dyDescent="0.35">
      <c r="V29443" s="70"/>
    </row>
    <row r="29444" spans="22:22" x14ac:dyDescent="0.35">
      <c r="V29444" s="70"/>
    </row>
    <row r="29445" spans="22:22" x14ac:dyDescent="0.35">
      <c r="V29445" s="70"/>
    </row>
    <row r="29446" spans="22:22" x14ac:dyDescent="0.35">
      <c r="V29446" s="70"/>
    </row>
    <row r="29447" spans="22:22" x14ac:dyDescent="0.35">
      <c r="V29447" s="70"/>
    </row>
    <row r="29448" spans="22:22" x14ac:dyDescent="0.35">
      <c r="V29448" s="70"/>
    </row>
    <row r="29449" spans="22:22" x14ac:dyDescent="0.35">
      <c r="V29449" s="70"/>
    </row>
    <row r="29450" spans="22:22" x14ac:dyDescent="0.35">
      <c r="V29450" s="70"/>
    </row>
    <row r="29451" spans="22:22" x14ac:dyDescent="0.35">
      <c r="V29451" s="70"/>
    </row>
    <row r="29452" spans="22:22" x14ac:dyDescent="0.35">
      <c r="V29452" s="70"/>
    </row>
    <row r="29453" spans="22:22" x14ac:dyDescent="0.35">
      <c r="V29453" s="70"/>
    </row>
    <row r="29454" spans="22:22" x14ac:dyDescent="0.35">
      <c r="V29454" s="70"/>
    </row>
    <row r="29455" spans="22:22" x14ac:dyDescent="0.35">
      <c r="V29455" s="70"/>
    </row>
    <row r="29456" spans="22:22" x14ac:dyDescent="0.35">
      <c r="V29456" s="70"/>
    </row>
    <row r="29457" spans="22:22" x14ac:dyDescent="0.35">
      <c r="V29457" s="70"/>
    </row>
    <row r="29458" spans="22:22" x14ac:dyDescent="0.35">
      <c r="V29458" s="70"/>
    </row>
    <row r="29459" spans="22:22" x14ac:dyDescent="0.35">
      <c r="V29459" s="70"/>
    </row>
    <row r="29460" spans="22:22" x14ac:dyDescent="0.35">
      <c r="V29460" s="70"/>
    </row>
    <row r="29461" spans="22:22" x14ac:dyDescent="0.35">
      <c r="V29461" s="70"/>
    </row>
    <row r="29462" spans="22:22" x14ac:dyDescent="0.35">
      <c r="V29462" s="70"/>
    </row>
    <row r="29463" spans="22:22" x14ac:dyDescent="0.35">
      <c r="V29463" s="70"/>
    </row>
    <row r="29464" spans="22:22" x14ac:dyDescent="0.35">
      <c r="V29464" s="70"/>
    </row>
    <row r="29465" spans="22:22" x14ac:dyDescent="0.35">
      <c r="V29465" s="70"/>
    </row>
    <row r="29466" spans="22:22" x14ac:dyDescent="0.35">
      <c r="V29466" s="70"/>
    </row>
    <row r="29467" spans="22:22" x14ac:dyDescent="0.35">
      <c r="V29467" s="70"/>
    </row>
    <row r="29468" spans="22:22" x14ac:dyDescent="0.35">
      <c r="V29468" s="70"/>
    </row>
    <row r="29469" spans="22:22" x14ac:dyDescent="0.35">
      <c r="V29469" s="70"/>
    </row>
    <row r="29470" spans="22:22" x14ac:dyDescent="0.35">
      <c r="V29470" s="70"/>
    </row>
    <row r="29471" spans="22:22" x14ac:dyDescent="0.35">
      <c r="V29471" s="70"/>
    </row>
    <row r="29472" spans="22:22" x14ac:dyDescent="0.35">
      <c r="V29472" s="70"/>
    </row>
    <row r="29473" spans="22:22" x14ac:dyDescent="0.35">
      <c r="V29473" s="70"/>
    </row>
    <row r="29474" spans="22:22" x14ac:dyDescent="0.35">
      <c r="V29474" s="70"/>
    </row>
    <row r="29475" spans="22:22" x14ac:dyDescent="0.35">
      <c r="V29475" s="70"/>
    </row>
    <row r="29476" spans="22:22" x14ac:dyDescent="0.35">
      <c r="V29476" s="70"/>
    </row>
    <row r="29477" spans="22:22" x14ac:dyDescent="0.35">
      <c r="V29477" s="70"/>
    </row>
    <row r="29478" spans="22:22" x14ac:dyDescent="0.35">
      <c r="V29478" s="70"/>
    </row>
    <row r="29479" spans="22:22" x14ac:dyDescent="0.35">
      <c r="V29479" s="70"/>
    </row>
    <row r="29480" spans="22:22" x14ac:dyDescent="0.35">
      <c r="V29480" s="70"/>
    </row>
    <row r="29481" spans="22:22" x14ac:dyDescent="0.35">
      <c r="V29481" s="70"/>
    </row>
    <row r="29482" spans="22:22" x14ac:dyDescent="0.35">
      <c r="V29482" s="70"/>
    </row>
    <row r="29483" spans="22:22" x14ac:dyDescent="0.35">
      <c r="V29483" s="70"/>
    </row>
    <row r="29484" spans="22:22" x14ac:dyDescent="0.35">
      <c r="V29484" s="70"/>
    </row>
    <row r="29485" spans="22:22" x14ac:dyDescent="0.35">
      <c r="V29485" s="70"/>
    </row>
    <row r="29486" spans="22:22" x14ac:dyDescent="0.35">
      <c r="V29486" s="70"/>
    </row>
    <row r="29487" spans="22:22" x14ac:dyDescent="0.35">
      <c r="V29487" s="70"/>
    </row>
    <row r="29488" spans="22:22" x14ac:dyDescent="0.35">
      <c r="V29488" s="70"/>
    </row>
    <row r="29489" spans="22:22" x14ac:dyDescent="0.35">
      <c r="V29489" s="70"/>
    </row>
    <row r="29490" spans="22:22" x14ac:dyDescent="0.35">
      <c r="V29490" s="70"/>
    </row>
    <row r="29491" spans="22:22" x14ac:dyDescent="0.35">
      <c r="V29491" s="70"/>
    </row>
    <row r="29492" spans="22:22" x14ac:dyDescent="0.35">
      <c r="V29492" s="70"/>
    </row>
    <row r="29493" spans="22:22" x14ac:dyDescent="0.35">
      <c r="V29493" s="70"/>
    </row>
    <row r="29494" spans="22:22" x14ac:dyDescent="0.35">
      <c r="V29494" s="70"/>
    </row>
    <row r="29495" spans="22:22" x14ac:dyDescent="0.35">
      <c r="V29495" s="70"/>
    </row>
    <row r="29496" spans="22:22" x14ac:dyDescent="0.35">
      <c r="V29496" s="70"/>
    </row>
    <row r="29497" spans="22:22" x14ac:dyDescent="0.35">
      <c r="V29497" s="70"/>
    </row>
    <row r="29498" spans="22:22" x14ac:dyDescent="0.35">
      <c r="V29498" s="70"/>
    </row>
    <row r="29499" spans="22:22" x14ac:dyDescent="0.35">
      <c r="V29499" s="70"/>
    </row>
    <row r="29500" spans="22:22" x14ac:dyDescent="0.35">
      <c r="V29500" s="70"/>
    </row>
    <row r="29501" spans="22:22" x14ac:dyDescent="0.35">
      <c r="V29501" s="70"/>
    </row>
    <row r="29502" spans="22:22" x14ac:dyDescent="0.35">
      <c r="V29502" s="70"/>
    </row>
    <row r="29503" spans="22:22" x14ac:dyDescent="0.35">
      <c r="V29503" s="70"/>
    </row>
    <row r="29504" spans="22:22" x14ac:dyDescent="0.35">
      <c r="V29504" s="70"/>
    </row>
    <row r="29505" spans="22:22" x14ac:dyDescent="0.35">
      <c r="V29505" s="70"/>
    </row>
    <row r="29506" spans="22:22" x14ac:dyDescent="0.35">
      <c r="V29506" s="70"/>
    </row>
    <row r="29507" spans="22:22" x14ac:dyDescent="0.35">
      <c r="V29507" s="70"/>
    </row>
    <row r="29508" spans="22:22" x14ac:dyDescent="0.35">
      <c r="V29508" s="70"/>
    </row>
    <row r="29509" spans="22:22" x14ac:dyDescent="0.35">
      <c r="V29509" s="70"/>
    </row>
    <row r="29510" spans="22:22" x14ac:dyDescent="0.35">
      <c r="V29510" s="70"/>
    </row>
    <row r="29511" spans="22:22" x14ac:dyDescent="0.35">
      <c r="V29511" s="70"/>
    </row>
    <row r="29512" spans="22:22" x14ac:dyDescent="0.35">
      <c r="V29512" s="70"/>
    </row>
    <row r="29513" spans="22:22" x14ac:dyDescent="0.35">
      <c r="V29513" s="70"/>
    </row>
    <row r="29514" spans="22:22" x14ac:dyDescent="0.35">
      <c r="V29514" s="70"/>
    </row>
    <row r="29515" spans="22:22" x14ac:dyDescent="0.35">
      <c r="V29515" s="70"/>
    </row>
    <row r="29516" spans="22:22" x14ac:dyDescent="0.35">
      <c r="V29516" s="70"/>
    </row>
    <row r="29517" spans="22:22" x14ac:dyDescent="0.35">
      <c r="V29517" s="70"/>
    </row>
    <row r="29518" spans="22:22" x14ac:dyDescent="0.35">
      <c r="V29518" s="70"/>
    </row>
    <row r="29519" spans="22:22" x14ac:dyDescent="0.35">
      <c r="V29519" s="70"/>
    </row>
    <row r="29520" spans="22:22" x14ac:dyDescent="0.35">
      <c r="V29520" s="70"/>
    </row>
    <row r="29521" spans="22:22" x14ac:dyDescent="0.35">
      <c r="V29521" s="70"/>
    </row>
    <row r="29522" spans="22:22" x14ac:dyDescent="0.35">
      <c r="V29522" s="70"/>
    </row>
    <row r="29523" spans="22:22" x14ac:dyDescent="0.35">
      <c r="V29523" s="70"/>
    </row>
    <row r="29524" spans="22:22" x14ac:dyDescent="0.35">
      <c r="V29524" s="70"/>
    </row>
    <row r="29525" spans="22:22" x14ac:dyDescent="0.35">
      <c r="V29525" s="70"/>
    </row>
    <row r="29526" spans="22:22" x14ac:dyDescent="0.35">
      <c r="V29526" s="70"/>
    </row>
    <row r="29527" spans="22:22" x14ac:dyDescent="0.35">
      <c r="V29527" s="70"/>
    </row>
    <row r="29528" spans="22:22" x14ac:dyDescent="0.35">
      <c r="V29528" s="70"/>
    </row>
    <row r="29529" spans="22:22" x14ac:dyDescent="0.35">
      <c r="V29529" s="70"/>
    </row>
    <row r="29530" spans="22:22" x14ac:dyDescent="0.35">
      <c r="V29530" s="70"/>
    </row>
    <row r="29531" spans="22:22" x14ac:dyDescent="0.35">
      <c r="V29531" s="70"/>
    </row>
    <row r="29532" spans="22:22" x14ac:dyDescent="0.35">
      <c r="V29532" s="70"/>
    </row>
    <row r="29533" spans="22:22" x14ac:dyDescent="0.35">
      <c r="V29533" s="70"/>
    </row>
    <row r="29534" spans="22:22" x14ac:dyDescent="0.35">
      <c r="V29534" s="70"/>
    </row>
    <row r="29535" spans="22:22" x14ac:dyDescent="0.35">
      <c r="V29535" s="70"/>
    </row>
    <row r="29536" spans="22:22" x14ac:dyDescent="0.35">
      <c r="V29536" s="70"/>
    </row>
    <row r="29537" spans="22:22" x14ac:dyDescent="0.35">
      <c r="V29537" s="70"/>
    </row>
    <row r="29538" spans="22:22" x14ac:dyDescent="0.35">
      <c r="V29538" s="70"/>
    </row>
    <row r="29539" spans="22:22" x14ac:dyDescent="0.35">
      <c r="V29539" s="70"/>
    </row>
    <row r="29540" spans="22:22" x14ac:dyDescent="0.35">
      <c r="V29540" s="70"/>
    </row>
    <row r="29541" spans="22:22" x14ac:dyDescent="0.35">
      <c r="V29541" s="70"/>
    </row>
    <row r="29542" spans="22:22" x14ac:dyDescent="0.35">
      <c r="V29542" s="70"/>
    </row>
    <row r="29543" spans="22:22" x14ac:dyDescent="0.35">
      <c r="V29543" s="70"/>
    </row>
    <row r="29544" spans="22:22" x14ac:dyDescent="0.35">
      <c r="V29544" s="70"/>
    </row>
    <row r="29545" spans="22:22" x14ac:dyDescent="0.35">
      <c r="V29545" s="70"/>
    </row>
    <row r="29546" spans="22:22" x14ac:dyDescent="0.35">
      <c r="V29546" s="70"/>
    </row>
    <row r="29547" spans="22:22" x14ac:dyDescent="0.35">
      <c r="V29547" s="70"/>
    </row>
    <row r="29548" spans="22:22" x14ac:dyDescent="0.35">
      <c r="V29548" s="70"/>
    </row>
    <row r="29549" spans="22:22" x14ac:dyDescent="0.35">
      <c r="V29549" s="70"/>
    </row>
    <row r="29550" spans="22:22" x14ac:dyDescent="0.35">
      <c r="V29550" s="70"/>
    </row>
    <row r="29551" spans="22:22" x14ac:dyDescent="0.35">
      <c r="V29551" s="70"/>
    </row>
    <row r="29552" spans="22:22" x14ac:dyDescent="0.35">
      <c r="V29552" s="70"/>
    </row>
    <row r="29553" spans="22:22" x14ac:dyDescent="0.35">
      <c r="V29553" s="70"/>
    </row>
    <row r="29554" spans="22:22" x14ac:dyDescent="0.35">
      <c r="V29554" s="70"/>
    </row>
    <row r="29555" spans="22:22" x14ac:dyDescent="0.35">
      <c r="V29555" s="70"/>
    </row>
    <row r="29556" spans="22:22" x14ac:dyDescent="0.35">
      <c r="V29556" s="70"/>
    </row>
    <row r="29557" spans="22:22" x14ac:dyDescent="0.35">
      <c r="V29557" s="70"/>
    </row>
    <row r="29558" spans="22:22" x14ac:dyDescent="0.35">
      <c r="V29558" s="70"/>
    </row>
    <row r="29559" spans="22:22" x14ac:dyDescent="0.35">
      <c r="V29559" s="70"/>
    </row>
    <row r="29560" spans="22:22" x14ac:dyDescent="0.35">
      <c r="V29560" s="70"/>
    </row>
    <row r="29561" spans="22:22" x14ac:dyDescent="0.35">
      <c r="V29561" s="70"/>
    </row>
    <row r="29562" spans="22:22" x14ac:dyDescent="0.35">
      <c r="V29562" s="70"/>
    </row>
    <row r="29563" spans="22:22" x14ac:dyDescent="0.35">
      <c r="V29563" s="70"/>
    </row>
    <row r="29564" spans="22:22" x14ac:dyDescent="0.35">
      <c r="V29564" s="70"/>
    </row>
    <row r="29565" spans="22:22" x14ac:dyDescent="0.35">
      <c r="V29565" s="70"/>
    </row>
    <row r="29566" spans="22:22" x14ac:dyDescent="0.35">
      <c r="V29566" s="70"/>
    </row>
    <row r="29567" spans="22:22" x14ac:dyDescent="0.35">
      <c r="V29567" s="70"/>
    </row>
    <row r="29568" spans="22:22" x14ac:dyDescent="0.35">
      <c r="V29568" s="70"/>
    </row>
    <row r="29569" spans="22:22" x14ac:dyDescent="0.35">
      <c r="V29569" s="70"/>
    </row>
    <row r="29570" spans="22:22" x14ac:dyDescent="0.35">
      <c r="V29570" s="70"/>
    </row>
    <row r="29571" spans="22:22" x14ac:dyDescent="0.35">
      <c r="V29571" s="70"/>
    </row>
    <row r="29572" spans="22:22" x14ac:dyDescent="0.35">
      <c r="V29572" s="70"/>
    </row>
    <row r="29573" spans="22:22" x14ac:dyDescent="0.35">
      <c r="V29573" s="70"/>
    </row>
    <row r="29574" spans="22:22" x14ac:dyDescent="0.35">
      <c r="V29574" s="70"/>
    </row>
    <row r="29575" spans="22:22" x14ac:dyDescent="0.35">
      <c r="V29575" s="70"/>
    </row>
    <row r="29576" spans="22:22" x14ac:dyDescent="0.35">
      <c r="V29576" s="70"/>
    </row>
    <row r="29577" spans="22:22" x14ac:dyDescent="0.35">
      <c r="V29577" s="70"/>
    </row>
    <row r="29578" spans="22:22" x14ac:dyDescent="0.35">
      <c r="V29578" s="70"/>
    </row>
    <row r="29579" spans="22:22" x14ac:dyDescent="0.35">
      <c r="V29579" s="70"/>
    </row>
    <row r="29580" spans="22:22" x14ac:dyDescent="0.35">
      <c r="V29580" s="70"/>
    </row>
    <row r="29581" spans="22:22" x14ac:dyDescent="0.35">
      <c r="V29581" s="70"/>
    </row>
    <row r="29582" spans="22:22" x14ac:dyDescent="0.35">
      <c r="V29582" s="70"/>
    </row>
    <row r="29583" spans="22:22" x14ac:dyDescent="0.35">
      <c r="V29583" s="70"/>
    </row>
    <row r="29584" spans="22:22" x14ac:dyDescent="0.35">
      <c r="V29584" s="70"/>
    </row>
    <row r="29585" spans="22:22" x14ac:dyDescent="0.35">
      <c r="V29585" s="70"/>
    </row>
    <row r="29586" spans="22:22" x14ac:dyDescent="0.35">
      <c r="V29586" s="70"/>
    </row>
    <row r="29587" spans="22:22" x14ac:dyDescent="0.35">
      <c r="V29587" s="70"/>
    </row>
    <row r="29588" spans="22:22" x14ac:dyDescent="0.35">
      <c r="V29588" s="70"/>
    </row>
    <row r="29589" spans="22:22" x14ac:dyDescent="0.35">
      <c r="V29589" s="70"/>
    </row>
    <row r="29590" spans="22:22" x14ac:dyDescent="0.35">
      <c r="V29590" s="70"/>
    </row>
    <row r="29591" spans="22:22" x14ac:dyDescent="0.35">
      <c r="V29591" s="70"/>
    </row>
    <row r="29592" spans="22:22" x14ac:dyDescent="0.35">
      <c r="V29592" s="70"/>
    </row>
    <row r="29593" spans="22:22" x14ac:dyDescent="0.35">
      <c r="V29593" s="70"/>
    </row>
    <row r="29594" spans="22:22" x14ac:dyDescent="0.35">
      <c r="V29594" s="70"/>
    </row>
    <row r="29595" spans="22:22" x14ac:dyDescent="0.35">
      <c r="V29595" s="70"/>
    </row>
    <row r="29596" spans="22:22" x14ac:dyDescent="0.35">
      <c r="V29596" s="70"/>
    </row>
    <row r="29597" spans="22:22" x14ac:dyDescent="0.35">
      <c r="V29597" s="70"/>
    </row>
    <row r="29598" spans="22:22" x14ac:dyDescent="0.35">
      <c r="V29598" s="70"/>
    </row>
    <row r="29599" spans="22:22" x14ac:dyDescent="0.35">
      <c r="V29599" s="70"/>
    </row>
    <row r="29600" spans="22:22" x14ac:dyDescent="0.35">
      <c r="V29600" s="70"/>
    </row>
    <row r="29601" spans="22:22" x14ac:dyDescent="0.35">
      <c r="V29601" s="70"/>
    </row>
    <row r="29602" spans="22:22" x14ac:dyDescent="0.35">
      <c r="V29602" s="70"/>
    </row>
    <row r="29603" spans="22:22" x14ac:dyDescent="0.35">
      <c r="V29603" s="70"/>
    </row>
    <row r="29604" spans="22:22" x14ac:dyDescent="0.35">
      <c r="V29604" s="70"/>
    </row>
    <row r="29605" spans="22:22" x14ac:dyDescent="0.35">
      <c r="V29605" s="70"/>
    </row>
    <row r="29606" spans="22:22" x14ac:dyDescent="0.35">
      <c r="V29606" s="70"/>
    </row>
    <row r="29607" spans="22:22" x14ac:dyDescent="0.35">
      <c r="V29607" s="70"/>
    </row>
    <row r="29608" spans="22:22" x14ac:dyDescent="0.35">
      <c r="V29608" s="70"/>
    </row>
    <row r="29609" spans="22:22" x14ac:dyDescent="0.35">
      <c r="V29609" s="70"/>
    </row>
    <row r="29610" spans="22:22" x14ac:dyDescent="0.35">
      <c r="V29610" s="70"/>
    </row>
    <row r="29611" spans="22:22" x14ac:dyDescent="0.35">
      <c r="V29611" s="70"/>
    </row>
    <row r="29612" spans="22:22" x14ac:dyDescent="0.35">
      <c r="V29612" s="70"/>
    </row>
    <row r="29613" spans="22:22" x14ac:dyDescent="0.35">
      <c r="V29613" s="70"/>
    </row>
    <row r="29614" spans="22:22" x14ac:dyDescent="0.35">
      <c r="V29614" s="70"/>
    </row>
    <row r="29615" spans="22:22" x14ac:dyDescent="0.35">
      <c r="V29615" s="70"/>
    </row>
    <row r="29616" spans="22:22" x14ac:dyDescent="0.35">
      <c r="V29616" s="70"/>
    </row>
    <row r="29617" spans="22:22" x14ac:dyDescent="0.35">
      <c r="V29617" s="70"/>
    </row>
    <row r="29618" spans="22:22" x14ac:dyDescent="0.35">
      <c r="V29618" s="70"/>
    </row>
    <row r="29619" spans="22:22" x14ac:dyDescent="0.35">
      <c r="V29619" s="70"/>
    </row>
    <row r="29620" spans="22:22" x14ac:dyDescent="0.35">
      <c r="V29620" s="70"/>
    </row>
    <row r="29621" spans="22:22" x14ac:dyDescent="0.35">
      <c r="V29621" s="70"/>
    </row>
    <row r="29622" spans="22:22" x14ac:dyDescent="0.35">
      <c r="V29622" s="70"/>
    </row>
    <row r="29623" spans="22:22" x14ac:dyDescent="0.35">
      <c r="V29623" s="70"/>
    </row>
    <row r="29624" spans="22:22" x14ac:dyDescent="0.35">
      <c r="V29624" s="70"/>
    </row>
    <row r="29625" spans="22:22" x14ac:dyDescent="0.35">
      <c r="V29625" s="70"/>
    </row>
    <row r="29626" spans="22:22" x14ac:dyDescent="0.35">
      <c r="V29626" s="70"/>
    </row>
    <row r="29627" spans="22:22" x14ac:dyDescent="0.35">
      <c r="V29627" s="70"/>
    </row>
    <row r="29628" spans="22:22" x14ac:dyDescent="0.35">
      <c r="V29628" s="70"/>
    </row>
    <row r="29629" spans="22:22" x14ac:dyDescent="0.35">
      <c r="V29629" s="70"/>
    </row>
    <row r="29630" spans="22:22" x14ac:dyDescent="0.35">
      <c r="V29630" s="70"/>
    </row>
    <row r="29631" spans="22:22" x14ac:dyDescent="0.35">
      <c r="V29631" s="70"/>
    </row>
    <row r="29632" spans="22:22" x14ac:dyDescent="0.35">
      <c r="V29632" s="70"/>
    </row>
    <row r="29633" spans="22:22" x14ac:dyDescent="0.35">
      <c r="V29633" s="70"/>
    </row>
    <row r="29634" spans="22:22" x14ac:dyDescent="0.35">
      <c r="V29634" s="70"/>
    </row>
    <row r="29635" spans="22:22" x14ac:dyDescent="0.35">
      <c r="V29635" s="70"/>
    </row>
    <row r="29636" spans="22:22" x14ac:dyDescent="0.35">
      <c r="V29636" s="70"/>
    </row>
    <row r="29637" spans="22:22" x14ac:dyDescent="0.35">
      <c r="V29637" s="70"/>
    </row>
    <row r="29638" spans="22:22" x14ac:dyDescent="0.35">
      <c r="V29638" s="70"/>
    </row>
    <row r="29639" spans="22:22" x14ac:dyDescent="0.35">
      <c r="V29639" s="70"/>
    </row>
    <row r="29640" spans="22:22" x14ac:dyDescent="0.35">
      <c r="V29640" s="70"/>
    </row>
    <row r="29641" spans="22:22" x14ac:dyDescent="0.35">
      <c r="V29641" s="70"/>
    </row>
    <row r="29642" spans="22:22" x14ac:dyDescent="0.35">
      <c r="V29642" s="70"/>
    </row>
    <row r="29643" spans="22:22" x14ac:dyDescent="0.35">
      <c r="V29643" s="70"/>
    </row>
    <row r="29644" spans="22:22" x14ac:dyDescent="0.35">
      <c r="V29644" s="70"/>
    </row>
    <row r="29645" spans="22:22" x14ac:dyDescent="0.35">
      <c r="V29645" s="70"/>
    </row>
    <row r="29646" spans="22:22" x14ac:dyDescent="0.35">
      <c r="V29646" s="70"/>
    </row>
    <row r="29647" spans="22:22" x14ac:dyDescent="0.35">
      <c r="V29647" s="70"/>
    </row>
    <row r="29648" spans="22:22" x14ac:dyDescent="0.35">
      <c r="V29648" s="70"/>
    </row>
    <row r="29649" spans="22:22" x14ac:dyDescent="0.35">
      <c r="V29649" s="70"/>
    </row>
    <row r="29650" spans="22:22" x14ac:dyDescent="0.35">
      <c r="V29650" s="70"/>
    </row>
    <row r="29651" spans="22:22" x14ac:dyDescent="0.35">
      <c r="V29651" s="70"/>
    </row>
    <row r="29652" spans="22:22" x14ac:dyDescent="0.35">
      <c r="V29652" s="70"/>
    </row>
    <row r="29653" spans="22:22" x14ac:dyDescent="0.35">
      <c r="V29653" s="70"/>
    </row>
    <row r="29654" spans="22:22" x14ac:dyDescent="0.35">
      <c r="V29654" s="70"/>
    </row>
    <row r="29655" spans="22:22" x14ac:dyDescent="0.35">
      <c r="V29655" s="70"/>
    </row>
    <row r="29656" spans="22:22" x14ac:dyDescent="0.35">
      <c r="V29656" s="70"/>
    </row>
    <row r="29657" spans="22:22" x14ac:dyDescent="0.35">
      <c r="V29657" s="70"/>
    </row>
    <row r="29658" spans="22:22" x14ac:dyDescent="0.35">
      <c r="V29658" s="70"/>
    </row>
    <row r="29659" spans="22:22" x14ac:dyDescent="0.35">
      <c r="V29659" s="70"/>
    </row>
    <row r="29660" spans="22:22" x14ac:dyDescent="0.35">
      <c r="V29660" s="70"/>
    </row>
    <row r="29661" spans="22:22" x14ac:dyDescent="0.35">
      <c r="V29661" s="70"/>
    </row>
    <row r="29662" spans="22:22" x14ac:dyDescent="0.35">
      <c r="V29662" s="70"/>
    </row>
    <row r="29663" spans="22:22" x14ac:dyDescent="0.35">
      <c r="V29663" s="70"/>
    </row>
    <row r="29664" spans="22:22" x14ac:dyDescent="0.35">
      <c r="V29664" s="70"/>
    </row>
    <row r="29665" spans="22:22" x14ac:dyDescent="0.35">
      <c r="V29665" s="70"/>
    </row>
    <row r="29666" spans="22:22" x14ac:dyDescent="0.35">
      <c r="V29666" s="70"/>
    </row>
    <row r="29667" spans="22:22" x14ac:dyDescent="0.35">
      <c r="V29667" s="70"/>
    </row>
    <row r="29668" spans="22:22" x14ac:dyDescent="0.35">
      <c r="V29668" s="70"/>
    </row>
    <row r="29669" spans="22:22" x14ac:dyDescent="0.35">
      <c r="V29669" s="70"/>
    </row>
    <row r="29670" spans="22:22" x14ac:dyDescent="0.35">
      <c r="V29670" s="70"/>
    </row>
    <row r="29671" spans="22:22" x14ac:dyDescent="0.35">
      <c r="V29671" s="70"/>
    </row>
    <row r="29672" spans="22:22" x14ac:dyDescent="0.35">
      <c r="V29672" s="70"/>
    </row>
    <row r="29673" spans="22:22" x14ac:dyDescent="0.35">
      <c r="V29673" s="70"/>
    </row>
    <row r="29674" spans="22:22" x14ac:dyDescent="0.35">
      <c r="V29674" s="70"/>
    </row>
    <row r="29675" spans="22:22" x14ac:dyDescent="0.35">
      <c r="V29675" s="70"/>
    </row>
    <row r="29676" spans="22:22" x14ac:dyDescent="0.35">
      <c r="V29676" s="70"/>
    </row>
    <row r="29677" spans="22:22" x14ac:dyDescent="0.35">
      <c r="V29677" s="70"/>
    </row>
    <row r="29678" spans="22:22" x14ac:dyDescent="0.35">
      <c r="V29678" s="70"/>
    </row>
    <row r="29679" spans="22:22" x14ac:dyDescent="0.35">
      <c r="V29679" s="70"/>
    </row>
    <row r="29680" spans="22:22" x14ac:dyDescent="0.35">
      <c r="V29680" s="70"/>
    </row>
    <row r="29681" spans="22:22" x14ac:dyDescent="0.35">
      <c r="V29681" s="70"/>
    </row>
    <row r="29682" spans="22:22" x14ac:dyDescent="0.35">
      <c r="V29682" s="70"/>
    </row>
    <row r="29683" spans="22:22" x14ac:dyDescent="0.35">
      <c r="V29683" s="70"/>
    </row>
    <row r="29684" spans="22:22" x14ac:dyDescent="0.35">
      <c r="V29684" s="70"/>
    </row>
    <row r="29685" spans="22:22" x14ac:dyDescent="0.35">
      <c r="V29685" s="70"/>
    </row>
    <row r="29686" spans="22:22" x14ac:dyDescent="0.35">
      <c r="V29686" s="70"/>
    </row>
    <row r="29687" spans="22:22" x14ac:dyDescent="0.35">
      <c r="V29687" s="70"/>
    </row>
    <row r="29688" spans="22:22" x14ac:dyDescent="0.35">
      <c r="V29688" s="70"/>
    </row>
    <row r="29689" spans="22:22" x14ac:dyDescent="0.35">
      <c r="V29689" s="70"/>
    </row>
    <row r="29690" spans="22:22" x14ac:dyDescent="0.35">
      <c r="V29690" s="70"/>
    </row>
    <row r="29691" spans="22:22" x14ac:dyDescent="0.35">
      <c r="V29691" s="70"/>
    </row>
    <row r="29692" spans="22:22" x14ac:dyDescent="0.35">
      <c r="V29692" s="70"/>
    </row>
    <row r="29693" spans="22:22" x14ac:dyDescent="0.35">
      <c r="V29693" s="70"/>
    </row>
    <row r="29694" spans="22:22" x14ac:dyDescent="0.35">
      <c r="V29694" s="70"/>
    </row>
    <row r="29695" spans="22:22" x14ac:dyDescent="0.35">
      <c r="V29695" s="70"/>
    </row>
    <row r="29696" spans="22:22" x14ac:dyDescent="0.35">
      <c r="V29696" s="70"/>
    </row>
    <row r="29697" spans="22:22" x14ac:dyDescent="0.35">
      <c r="V29697" s="70"/>
    </row>
    <row r="29698" spans="22:22" x14ac:dyDescent="0.35">
      <c r="V29698" s="70"/>
    </row>
    <row r="29699" spans="22:22" x14ac:dyDescent="0.35">
      <c r="V29699" s="70"/>
    </row>
    <row r="29700" spans="22:22" x14ac:dyDescent="0.35">
      <c r="V29700" s="70"/>
    </row>
    <row r="29701" spans="22:22" x14ac:dyDescent="0.35">
      <c r="V29701" s="70"/>
    </row>
    <row r="29702" spans="22:22" x14ac:dyDescent="0.35">
      <c r="V29702" s="70"/>
    </row>
    <row r="29703" spans="22:22" x14ac:dyDescent="0.35">
      <c r="V29703" s="70"/>
    </row>
    <row r="29704" spans="22:22" x14ac:dyDescent="0.35">
      <c r="V29704" s="70"/>
    </row>
    <row r="29705" spans="22:22" x14ac:dyDescent="0.35">
      <c r="V29705" s="70"/>
    </row>
    <row r="29706" spans="22:22" x14ac:dyDescent="0.35">
      <c r="V29706" s="70"/>
    </row>
    <row r="29707" spans="22:22" x14ac:dyDescent="0.35">
      <c r="V29707" s="70"/>
    </row>
    <row r="29708" spans="22:22" x14ac:dyDescent="0.35">
      <c r="V29708" s="70"/>
    </row>
    <row r="29709" spans="22:22" x14ac:dyDescent="0.35">
      <c r="V29709" s="70"/>
    </row>
    <row r="29710" spans="22:22" x14ac:dyDescent="0.35">
      <c r="V29710" s="70"/>
    </row>
    <row r="29711" spans="22:22" x14ac:dyDescent="0.35">
      <c r="V29711" s="70"/>
    </row>
    <row r="29712" spans="22:22" x14ac:dyDescent="0.35">
      <c r="V29712" s="70"/>
    </row>
    <row r="29713" spans="22:22" x14ac:dyDescent="0.35">
      <c r="V29713" s="70"/>
    </row>
    <row r="29714" spans="22:22" x14ac:dyDescent="0.35">
      <c r="V29714" s="70"/>
    </row>
    <row r="29715" spans="22:22" x14ac:dyDescent="0.35">
      <c r="V29715" s="70"/>
    </row>
    <row r="29716" spans="22:22" x14ac:dyDescent="0.35">
      <c r="V29716" s="70"/>
    </row>
    <row r="29717" spans="22:22" x14ac:dyDescent="0.35">
      <c r="V29717" s="70"/>
    </row>
    <row r="29718" spans="22:22" x14ac:dyDescent="0.35">
      <c r="V29718" s="70"/>
    </row>
    <row r="29719" spans="22:22" x14ac:dyDescent="0.35">
      <c r="V29719" s="70"/>
    </row>
    <row r="29720" spans="22:22" x14ac:dyDescent="0.35">
      <c r="V29720" s="70"/>
    </row>
    <row r="29721" spans="22:22" x14ac:dyDescent="0.35">
      <c r="V29721" s="70"/>
    </row>
    <row r="29722" spans="22:22" x14ac:dyDescent="0.35">
      <c r="V29722" s="70"/>
    </row>
    <row r="29723" spans="22:22" x14ac:dyDescent="0.35">
      <c r="V29723" s="70"/>
    </row>
    <row r="29724" spans="22:22" x14ac:dyDescent="0.35">
      <c r="V29724" s="70"/>
    </row>
    <row r="29725" spans="22:22" x14ac:dyDescent="0.35">
      <c r="V29725" s="70"/>
    </row>
    <row r="29726" spans="22:22" x14ac:dyDescent="0.35">
      <c r="V29726" s="70"/>
    </row>
    <row r="29727" spans="22:22" x14ac:dyDescent="0.35">
      <c r="V29727" s="70"/>
    </row>
    <row r="29728" spans="22:22" x14ac:dyDescent="0.35">
      <c r="V29728" s="70"/>
    </row>
    <row r="29729" spans="22:22" x14ac:dyDescent="0.35">
      <c r="V29729" s="70"/>
    </row>
    <row r="29730" spans="22:22" x14ac:dyDescent="0.35">
      <c r="V29730" s="70"/>
    </row>
    <row r="29731" spans="22:22" x14ac:dyDescent="0.35">
      <c r="V29731" s="70"/>
    </row>
    <row r="29732" spans="22:22" x14ac:dyDescent="0.35">
      <c r="V29732" s="70"/>
    </row>
    <row r="29733" spans="22:22" x14ac:dyDescent="0.35">
      <c r="V29733" s="70"/>
    </row>
    <row r="29734" spans="22:22" x14ac:dyDescent="0.35">
      <c r="V29734" s="70"/>
    </row>
    <row r="29735" spans="22:22" x14ac:dyDescent="0.35">
      <c r="V29735" s="70"/>
    </row>
    <row r="29736" spans="22:22" x14ac:dyDescent="0.35">
      <c r="V29736" s="70"/>
    </row>
    <row r="29737" spans="22:22" x14ac:dyDescent="0.35">
      <c r="V29737" s="70"/>
    </row>
    <row r="29738" spans="22:22" x14ac:dyDescent="0.35">
      <c r="V29738" s="70"/>
    </row>
    <row r="29739" spans="22:22" x14ac:dyDescent="0.35">
      <c r="V29739" s="70"/>
    </row>
    <row r="29740" spans="22:22" x14ac:dyDescent="0.35">
      <c r="V29740" s="70"/>
    </row>
    <row r="29741" spans="22:22" x14ac:dyDescent="0.35">
      <c r="V29741" s="70"/>
    </row>
    <row r="29742" spans="22:22" x14ac:dyDescent="0.35">
      <c r="V29742" s="70"/>
    </row>
    <row r="29743" spans="22:22" x14ac:dyDescent="0.35">
      <c r="V29743" s="70"/>
    </row>
    <row r="29744" spans="22:22" x14ac:dyDescent="0.35">
      <c r="V29744" s="70"/>
    </row>
    <row r="29745" spans="22:22" x14ac:dyDescent="0.35">
      <c r="V29745" s="70"/>
    </row>
    <row r="29746" spans="22:22" x14ac:dyDescent="0.35">
      <c r="V29746" s="70"/>
    </row>
    <row r="29747" spans="22:22" x14ac:dyDescent="0.35">
      <c r="V29747" s="70"/>
    </row>
    <row r="29748" spans="22:22" x14ac:dyDescent="0.35">
      <c r="V29748" s="70"/>
    </row>
    <row r="29749" spans="22:22" x14ac:dyDescent="0.35">
      <c r="V29749" s="70"/>
    </row>
    <row r="29750" spans="22:22" x14ac:dyDescent="0.35">
      <c r="V29750" s="70"/>
    </row>
    <row r="29751" spans="22:22" x14ac:dyDescent="0.35">
      <c r="V29751" s="70"/>
    </row>
    <row r="29752" spans="22:22" x14ac:dyDescent="0.35">
      <c r="V29752" s="70"/>
    </row>
    <row r="29753" spans="22:22" x14ac:dyDescent="0.35">
      <c r="V29753" s="70"/>
    </row>
    <row r="29754" spans="22:22" x14ac:dyDescent="0.35">
      <c r="V29754" s="70"/>
    </row>
    <row r="29755" spans="22:22" x14ac:dyDescent="0.35">
      <c r="V29755" s="70"/>
    </row>
    <row r="29756" spans="22:22" x14ac:dyDescent="0.35">
      <c r="V29756" s="70"/>
    </row>
    <row r="29757" spans="22:22" x14ac:dyDescent="0.35">
      <c r="V29757" s="70"/>
    </row>
    <row r="29758" spans="22:22" x14ac:dyDescent="0.35">
      <c r="V29758" s="70"/>
    </row>
    <row r="29759" spans="22:22" x14ac:dyDescent="0.35">
      <c r="V29759" s="70"/>
    </row>
    <row r="29760" spans="22:22" x14ac:dyDescent="0.35">
      <c r="V29760" s="70"/>
    </row>
    <row r="29761" spans="22:22" x14ac:dyDescent="0.35">
      <c r="V29761" s="70"/>
    </row>
    <row r="29762" spans="22:22" x14ac:dyDescent="0.35">
      <c r="V29762" s="70"/>
    </row>
    <row r="29763" spans="22:22" x14ac:dyDescent="0.35">
      <c r="V29763" s="70"/>
    </row>
    <row r="29764" spans="22:22" x14ac:dyDescent="0.35">
      <c r="V29764" s="70"/>
    </row>
    <row r="29765" spans="22:22" x14ac:dyDescent="0.35">
      <c r="V29765" s="70"/>
    </row>
    <row r="29766" spans="22:22" x14ac:dyDescent="0.35">
      <c r="V29766" s="70"/>
    </row>
    <row r="29767" spans="22:22" x14ac:dyDescent="0.35">
      <c r="V29767" s="70"/>
    </row>
    <row r="29768" spans="22:22" x14ac:dyDescent="0.35">
      <c r="V29768" s="70"/>
    </row>
    <row r="29769" spans="22:22" x14ac:dyDescent="0.35">
      <c r="V29769" s="70"/>
    </row>
    <row r="29770" spans="22:22" x14ac:dyDescent="0.35">
      <c r="V29770" s="70"/>
    </row>
    <row r="29771" spans="22:22" x14ac:dyDescent="0.35">
      <c r="V29771" s="70"/>
    </row>
    <row r="29772" spans="22:22" x14ac:dyDescent="0.35">
      <c r="V29772" s="70"/>
    </row>
    <row r="29773" spans="22:22" x14ac:dyDescent="0.35">
      <c r="V29773" s="70"/>
    </row>
    <row r="29774" spans="22:22" x14ac:dyDescent="0.35">
      <c r="V29774" s="70"/>
    </row>
    <row r="29775" spans="22:22" x14ac:dyDescent="0.35">
      <c r="V29775" s="70"/>
    </row>
    <row r="29776" spans="22:22" x14ac:dyDescent="0.35">
      <c r="V29776" s="70"/>
    </row>
    <row r="29777" spans="22:22" x14ac:dyDescent="0.35">
      <c r="V29777" s="70"/>
    </row>
    <row r="29778" spans="22:22" x14ac:dyDescent="0.35">
      <c r="V29778" s="70"/>
    </row>
    <row r="29779" spans="22:22" x14ac:dyDescent="0.35">
      <c r="V29779" s="70"/>
    </row>
    <row r="29780" spans="22:22" x14ac:dyDescent="0.35">
      <c r="V29780" s="70"/>
    </row>
    <row r="29781" spans="22:22" x14ac:dyDescent="0.35">
      <c r="V29781" s="70"/>
    </row>
    <row r="29782" spans="22:22" x14ac:dyDescent="0.35">
      <c r="V29782" s="70"/>
    </row>
    <row r="29783" spans="22:22" x14ac:dyDescent="0.35">
      <c r="V29783" s="70"/>
    </row>
    <row r="29784" spans="22:22" x14ac:dyDescent="0.35">
      <c r="V29784" s="70"/>
    </row>
    <row r="29785" spans="22:22" x14ac:dyDescent="0.35">
      <c r="V29785" s="70"/>
    </row>
    <row r="29786" spans="22:22" x14ac:dyDescent="0.35">
      <c r="V29786" s="70"/>
    </row>
    <row r="29787" spans="22:22" x14ac:dyDescent="0.35">
      <c r="V29787" s="70"/>
    </row>
    <row r="29788" spans="22:22" x14ac:dyDescent="0.35">
      <c r="V29788" s="70"/>
    </row>
    <row r="29789" spans="22:22" x14ac:dyDescent="0.35">
      <c r="V29789" s="70"/>
    </row>
    <row r="29790" spans="22:22" x14ac:dyDescent="0.35">
      <c r="V29790" s="70"/>
    </row>
    <row r="29791" spans="22:22" x14ac:dyDescent="0.35">
      <c r="V29791" s="70"/>
    </row>
    <row r="29792" spans="22:22" x14ac:dyDescent="0.35">
      <c r="V29792" s="70"/>
    </row>
    <row r="29793" spans="22:22" x14ac:dyDescent="0.35">
      <c r="V29793" s="70"/>
    </row>
    <row r="29794" spans="22:22" x14ac:dyDescent="0.35">
      <c r="V29794" s="17"/>
    </row>
    <row r="29795" spans="22:22" x14ac:dyDescent="0.35">
      <c r="V29795" s="17"/>
    </row>
    <row r="29796" spans="22:22" x14ac:dyDescent="0.35">
      <c r="V29796" s="17"/>
    </row>
    <row r="29797" spans="22:22" x14ac:dyDescent="0.35">
      <c r="V29797" s="17"/>
    </row>
    <row r="29798" spans="22:22" x14ac:dyDescent="0.35">
      <c r="V29798" s="17"/>
    </row>
    <row r="29799" spans="22:22" x14ac:dyDescent="0.35">
      <c r="V29799" s="17"/>
    </row>
    <row r="29800" spans="22:22" x14ac:dyDescent="0.35">
      <c r="V29800" s="17"/>
    </row>
    <row r="29801" spans="22:22" x14ac:dyDescent="0.35">
      <c r="V29801" s="17"/>
    </row>
    <row r="29802" spans="22:22" x14ac:dyDescent="0.35">
      <c r="V29802" s="17"/>
    </row>
    <row r="29803" spans="22:22" x14ac:dyDescent="0.35">
      <c r="V29803" s="17"/>
    </row>
    <row r="29804" spans="22:22" x14ac:dyDescent="0.35">
      <c r="V29804" s="17"/>
    </row>
    <row r="29805" spans="22:22" x14ac:dyDescent="0.35">
      <c r="V29805" s="17"/>
    </row>
    <row r="29806" spans="22:22" x14ac:dyDescent="0.35">
      <c r="V29806" s="17"/>
    </row>
    <row r="29807" spans="22:22" x14ac:dyDescent="0.35">
      <c r="V29807" s="17"/>
    </row>
    <row r="29808" spans="22:22" x14ac:dyDescent="0.35">
      <c r="V29808" s="17"/>
    </row>
    <row r="29809" spans="22:22" x14ac:dyDescent="0.35">
      <c r="V29809" s="17"/>
    </row>
    <row r="29810" spans="22:22" x14ac:dyDescent="0.35">
      <c r="V29810" s="17"/>
    </row>
    <row r="29811" spans="22:22" x14ac:dyDescent="0.35">
      <c r="V29811" s="17"/>
    </row>
    <row r="29812" spans="22:22" x14ac:dyDescent="0.35">
      <c r="V29812" s="17"/>
    </row>
    <row r="29813" spans="22:22" x14ac:dyDescent="0.35">
      <c r="V29813" s="17"/>
    </row>
    <row r="29814" spans="22:22" x14ac:dyDescent="0.35">
      <c r="V29814" s="17"/>
    </row>
    <row r="29815" spans="22:22" x14ac:dyDescent="0.35">
      <c r="V29815" s="17"/>
    </row>
    <row r="29816" spans="22:22" x14ac:dyDescent="0.35">
      <c r="V29816" s="17"/>
    </row>
    <row r="29817" spans="22:22" x14ac:dyDescent="0.35">
      <c r="V29817" s="17"/>
    </row>
    <row r="29818" spans="22:22" x14ac:dyDescent="0.35">
      <c r="V29818" s="17"/>
    </row>
    <row r="29819" spans="22:22" x14ac:dyDescent="0.35">
      <c r="V29819" s="17"/>
    </row>
    <row r="29820" spans="22:22" x14ac:dyDescent="0.35">
      <c r="V29820" s="17"/>
    </row>
    <row r="29821" spans="22:22" x14ac:dyDescent="0.35">
      <c r="V29821" s="17"/>
    </row>
    <row r="29822" spans="22:22" x14ac:dyDescent="0.35">
      <c r="V29822" s="17"/>
    </row>
    <row r="29823" spans="22:22" x14ac:dyDescent="0.35">
      <c r="V29823" s="17"/>
    </row>
    <row r="29824" spans="22:22" x14ac:dyDescent="0.35">
      <c r="V29824" s="17"/>
    </row>
    <row r="29825" spans="22:22" x14ac:dyDescent="0.35">
      <c r="V29825" s="17"/>
    </row>
    <row r="29826" spans="22:22" x14ac:dyDescent="0.35">
      <c r="V29826" s="17"/>
    </row>
    <row r="29827" spans="22:22" x14ac:dyDescent="0.35">
      <c r="V29827" s="17"/>
    </row>
    <row r="29828" spans="22:22" x14ac:dyDescent="0.35">
      <c r="V29828" s="17"/>
    </row>
    <row r="29829" spans="22:22" x14ac:dyDescent="0.35">
      <c r="V29829" s="17"/>
    </row>
    <row r="29830" spans="22:22" x14ac:dyDescent="0.35">
      <c r="V29830" s="17"/>
    </row>
    <row r="29831" spans="22:22" x14ac:dyDescent="0.35">
      <c r="V29831" s="17"/>
    </row>
    <row r="29832" spans="22:22" x14ac:dyDescent="0.35">
      <c r="V29832" s="17"/>
    </row>
    <row r="29833" spans="22:22" x14ac:dyDescent="0.35">
      <c r="V29833" s="17"/>
    </row>
    <row r="29834" spans="22:22" x14ac:dyDescent="0.35">
      <c r="V29834" s="17"/>
    </row>
    <row r="29835" spans="22:22" x14ac:dyDescent="0.35">
      <c r="V29835" s="17"/>
    </row>
    <row r="29836" spans="22:22" x14ac:dyDescent="0.35">
      <c r="V29836" s="17"/>
    </row>
    <row r="29837" spans="22:22" x14ac:dyDescent="0.35">
      <c r="V29837" s="17"/>
    </row>
    <row r="29838" spans="22:22" x14ac:dyDescent="0.35">
      <c r="V29838" s="17"/>
    </row>
    <row r="29839" spans="22:22" x14ac:dyDescent="0.35">
      <c r="V29839" s="17"/>
    </row>
    <row r="29840" spans="22:22" x14ac:dyDescent="0.35">
      <c r="V29840" s="17"/>
    </row>
    <row r="29841" spans="22:22" x14ac:dyDescent="0.35">
      <c r="V29841" s="17"/>
    </row>
    <row r="29842" spans="22:22" x14ac:dyDescent="0.35">
      <c r="V29842" s="17"/>
    </row>
    <row r="29843" spans="22:22" x14ac:dyDescent="0.35">
      <c r="V29843" s="17"/>
    </row>
    <row r="29844" spans="22:22" x14ac:dyDescent="0.35">
      <c r="V29844" s="17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34"/>
  <sheetViews>
    <sheetView workbookViewId="0">
      <pane xSplit="7" ySplit="1" topLeftCell="AI2" activePane="bottomRight" state="frozen"/>
      <selection pane="topRight" activeCell="H1" sqref="H1"/>
      <selection pane="bottomLeft" activeCell="A2" sqref="A2"/>
      <selection pane="bottomRight" activeCell="D32" sqref="D32"/>
    </sheetView>
  </sheetViews>
  <sheetFormatPr defaultRowHeight="14.5" x14ac:dyDescent="0.35"/>
  <cols>
    <col min="1" max="2" width="8.7265625" style="52"/>
    <col min="3" max="3" width="8.7265625" style="40"/>
    <col min="4" max="4" width="36.08984375" style="52" bestFit="1" customWidth="1"/>
    <col min="5" max="17" width="8.7265625" style="52"/>
    <col min="18" max="18" width="8.7265625" style="266"/>
    <col min="19" max="16384" width="8.7265625" style="52"/>
  </cols>
  <sheetData>
    <row r="1" spans="1:66" s="25" customFormat="1" x14ac:dyDescent="0.35">
      <c r="A1" s="25" t="s">
        <v>37</v>
      </c>
      <c r="B1" s="25" t="s">
        <v>38</v>
      </c>
      <c r="C1" s="40" t="s">
        <v>39</v>
      </c>
      <c r="D1" s="25" t="s">
        <v>40</v>
      </c>
      <c r="E1" s="40" t="s">
        <v>41</v>
      </c>
      <c r="F1" s="25" t="s">
        <v>42</v>
      </c>
      <c r="G1" s="25" t="s">
        <v>43</v>
      </c>
      <c r="H1" s="25" t="s">
        <v>144</v>
      </c>
      <c r="I1" s="25" t="s">
        <v>145</v>
      </c>
      <c r="J1" s="25" t="s">
        <v>146</v>
      </c>
      <c r="K1" s="25" t="s">
        <v>147</v>
      </c>
      <c r="L1" s="25" t="s">
        <v>148</v>
      </c>
      <c r="M1" s="25" t="s">
        <v>149</v>
      </c>
      <c r="N1" s="25" t="s">
        <v>150</v>
      </c>
      <c r="O1" s="25" t="s">
        <v>151</v>
      </c>
      <c r="P1" s="25" t="s">
        <v>152</v>
      </c>
      <c r="Q1" s="25" t="s">
        <v>153</v>
      </c>
      <c r="R1" s="265" t="s">
        <v>154</v>
      </c>
      <c r="S1" s="25" t="s">
        <v>155</v>
      </c>
      <c r="T1" s="25" t="s">
        <v>156</v>
      </c>
      <c r="U1" s="25" t="s">
        <v>157</v>
      </c>
      <c r="V1" s="25" t="s">
        <v>158</v>
      </c>
      <c r="W1" s="25" t="s">
        <v>159</v>
      </c>
      <c r="X1" s="25" t="s">
        <v>160</v>
      </c>
      <c r="Y1" s="25" t="s">
        <v>161</v>
      </c>
      <c r="Z1" s="25" t="s">
        <v>162</v>
      </c>
      <c r="AA1" s="25" t="s">
        <v>163</v>
      </c>
      <c r="AB1" s="25" t="s">
        <v>164</v>
      </c>
      <c r="AC1" s="25" t="s">
        <v>165</v>
      </c>
      <c r="AD1" s="25" t="s">
        <v>166</v>
      </c>
      <c r="AE1" s="25" t="s">
        <v>167</v>
      </c>
      <c r="AF1" s="25" t="s">
        <v>168</v>
      </c>
      <c r="AG1" s="25" t="s">
        <v>169</v>
      </c>
      <c r="AH1" s="25" t="s">
        <v>170</v>
      </c>
      <c r="AI1" s="25" t="s">
        <v>171</v>
      </c>
      <c r="AJ1" s="25" t="s">
        <v>172</v>
      </c>
      <c r="AK1" s="25" t="s">
        <v>173</v>
      </c>
      <c r="AL1" s="25" t="s">
        <v>8</v>
      </c>
      <c r="AM1" s="25" t="s">
        <v>9</v>
      </c>
      <c r="AN1" s="25" t="s">
        <v>10</v>
      </c>
      <c r="AO1" s="25" t="s">
        <v>11</v>
      </c>
      <c r="AP1" s="25" t="s">
        <v>12</v>
      </c>
      <c r="AQ1" s="25" t="s">
        <v>13</v>
      </c>
      <c r="AR1" s="25" t="s">
        <v>14</v>
      </c>
      <c r="AS1" s="25" t="s">
        <v>15</v>
      </c>
      <c r="AT1" s="25" t="s">
        <v>16</v>
      </c>
      <c r="AU1" s="25" t="s">
        <v>17</v>
      </c>
      <c r="AV1" s="25" t="s">
        <v>18</v>
      </c>
      <c r="AW1" s="25" t="s">
        <v>19</v>
      </c>
      <c r="AX1" s="25" t="s">
        <v>20</v>
      </c>
      <c r="AY1" s="25" t="s">
        <v>21</v>
      </c>
      <c r="AZ1" s="25" t="s">
        <v>22</v>
      </c>
      <c r="BA1" s="25" t="s">
        <v>23</v>
      </c>
      <c r="BB1" s="25" t="s">
        <v>24</v>
      </c>
      <c r="BC1" s="25" t="s">
        <v>25</v>
      </c>
      <c r="BD1" s="25" t="s">
        <v>26</v>
      </c>
      <c r="BE1" s="25" t="s">
        <v>27</v>
      </c>
      <c r="BF1" s="25" t="s">
        <v>174</v>
      </c>
      <c r="BG1" s="25" t="s">
        <v>175</v>
      </c>
      <c r="BH1" s="25" t="s">
        <v>176</v>
      </c>
      <c r="BI1" s="25" t="s">
        <v>177</v>
      </c>
      <c r="BJ1" s="25" t="s">
        <v>178</v>
      </c>
      <c r="BK1" s="25" t="s">
        <v>179</v>
      </c>
      <c r="BL1" s="25" t="s">
        <v>180</v>
      </c>
      <c r="BM1" s="25" t="s">
        <v>181</v>
      </c>
      <c r="BN1" s="25" t="s">
        <v>182</v>
      </c>
    </row>
    <row r="2" spans="1:66" x14ac:dyDescent="0.35">
      <c r="A2" s="52">
        <v>120</v>
      </c>
      <c r="B2" s="52" t="s">
        <v>415</v>
      </c>
      <c r="C2" s="52">
        <v>6600</v>
      </c>
      <c r="D2" s="52" t="s">
        <v>183</v>
      </c>
      <c r="E2" s="52">
        <v>5110</v>
      </c>
      <c r="F2" s="52" t="s">
        <v>38</v>
      </c>
      <c r="G2" s="52" t="s">
        <v>86</v>
      </c>
      <c r="H2" s="52">
        <v>23680</v>
      </c>
      <c r="I2" s="52">
        <v>23680</v>
      </c>
      <c r="J2" s="52">
        <v>23680</v>
      </c>
      <c r="K2" s="52">
        <v>23680</v>
      </c>
      <c r="L2" s="52">
        <v>23680</v>
      </c>
      <c r="M2" s="52">
        <v>23680</v>
      </c>
      <c r="N2" s="52">
        <v>23680</v>
      </c>
      <c r="O2" s="52">
        <v>23680</v>
      </c>
      <c r="P2" s="52">
        <v>23680</v>
      </c>
      <c r="Q2" s="52">
        <v>23680</v>
      </c>
      <c r="R2" s="228">
        <v>23680</v>
      </c>
      <c r="S2" s="52">
        <v>23680</v>
      </c>
      <c r="T2" s="52">
        <v>23680</v>
      </c>
      <c r="U2" s="52">
        <v>23680</v>
      </c>
      <c r="V2" s="52">
        <v>23680</v>
      </c>
      <c r="W2" s="52">
        <v>23680</v>
      </c>
      <c r="X2" s="52">
        <v>23680</v>
      </c>
      <c r="Y2" s="52">
        <v>23680</v>
      </c>
      <c r="Z2" s="52">
        <v>23680</v>
      </c>
      <c r="AA2" s="52">
        <v>23680</v>
      </c>
      <c r="AB2" s="52">
        <v>23680</v>
      </c>
      <c r="AC2" s="52">
        <v>23680</v>
      </c>
      <c r="AD2" s="52">
        <v>23680</v>
      </c>
      <c r="AE2" s="52">
        <v>23680</v>
      </c>
      <c r="AF2" s="52">
        <v>23680</v>
      </c>
      <c r="AG2" s="52">
        <v>23680</v>
      </c>
      <c r="AH2" s="52">
        <v>23680</v>
      </c>
      <c r="AI2" s="52">
        <v>23680</v>
      </c>
      <c r="AJ2" s="52">
        <v>23680</v>
      </c>
      <c r="AK2" s="52">
        <v>23680</v>
      </c>
      <c r="AL2" s="52">
        <v>23680</v>
      </c>
      <c r="AM2" s="52">
        <v>23680</v>
      </c>
      <c r="AN2" s="52">
        <v>23680</v>
      </c>
      <c r="AO2" s="52">
        <v>23680</v>
      </c>
      <c r="AP2" s="52">
        <v>23680</v>
      </c>
      <c r="AQ2" s="52">
        <v>23680</v>
      </c>
      <c r="AR2" s="52">
        <v>23680</v>
      </c>
      <c r="AS2" s="52">
        <v>23680</v>
      </c>
      <c r="AT2" s="52">
        <v>23680</v>
      </c>
      <c r="AU2" s="52">
        <v>23680</v>
      </c>
      <c r="AV2" s="52">
        <v>23680</v>
      </c>
      <c r="AW2" s="52">
        <v>23680</v>
      </c>
      <c r="AX2" s="52">
        <v>23680</v>
      </c>
      <c r="AY2" s="52">
        <v>23680</v>
      </c>
      <c r="AZ2" s="52">
        <v>23680</v>
      </c>
      <c r="BA2" s="52">
        <v>23680</v>
      </c>
      <c r="BB2" s="52">
        <v>23680</v>
      </c>
      <c r="BC2" s="52">
        <v>23680</v>
      </c>
      <c r="BD2" s="52">
        <v>23680</v>
      </c>
      <c r="BE2" s="52">
        <v>23680</v>
      </c>
      <c r="BF2" s="52">
        <v>23680</v>
      </c>
      <c r="BG2" s="52">
        <v>23680</v>
      </c>
      <c r="BH2" s="52">
        <v>23680</v>
      </c>
      <c r="BI2" s="52">
        <v>23680</v>
      </c>
      <c r="BJ2" s="52">
        <v>23680</v>
      </c>
      <c r="BK2" s="52">
        <v>23680</v>
      </c>
      <c r="BL2" s="52">
        <v>23680</v>
      </c>
      <c r="BM2" s="52">
        <v>23680</v>
      </c>
      <c r="BN2" s="52">
        <v>23680</v>
      </c>
    </row>
    <row r="3" spans="1:66" x14ac:dyDescent="0.35">
      <c r="A3" s="52">
        <v>120</v>
      </c>
      <c r="B3" s="52" t="s">
        <v>415</v>
      </c>
      <c r="C3" s="52">
        <v>6601</v>
      </c>
      <c r="D3" s="52" t="s">
        <v>184</v>
      </c>
      <c r="E3" s="52">
        <v>5110</v>
      </c>
      <c r="F3" s="52" t="s">
        <v>38</v>
      </c>
      <c r="G3" s="52" t="s">
        <v>86</v>
      </c>
      <c r="H3" s="52">
        <v>23080</v>
      </c>
      <c r="I3" s="52">
        <v>23080</v>
      </c>
      <c r="J3" s="52">
        <v>23080</v>
      </c>
      <c r="K3" s="52">
        <v>23080</v>
      </c>
      <c r="L3" s="52">
        <v>23080</v>
      </c>
      <c r="M3" s="52">
        <v>23080</v>
      </c>
      <c r="N3" s="52">
        <v>23080</v>
      </c>
      <c r="O3" s="52">
        <v>23080</v>
      </c>
      <c r="P3" s="52">
        <v>23080</v>
      </c>
      <c r="Q3" s="52">
        <v>23080</v>
      </c>
      <c r="R3" s="228">
        <v>23080</v>
      </c>
      <c r="S3" s="52">
        <v>23080</v>
      </c>
      <c r="T3" s="52">
        <v>23080</v>
      </c>
      <c r="U3" s="52">
        <v>23080</v>
      </c>
      <c r="V3" s="52">
        <v>23080</v>
      </c>
      <c r="W3" s="52">
        <v>23080</v>
      </c>
      <c r="X3" s="52">
        <v>23080</v>
      </c>
      <c r="Y3" s="52">
        <v>23080</v>
      </c>
      <c r="Z3" s="52">
        <v>23080</v>
      </c>
      <c r="AA3" s="52">
        <v>23080</v>
      </c>
      <c r="AB3" s="52">
        <v>23080</v>
      </c>
      <c r="AC3" s="52">
        <v>23080</v>
      </c>
      <c r="AD3" s="52">
        <v>23080</v>
      </c>
      <c r="AE3" s="52">
        <v>23080</v>
      </c>
      <c r="AF3" s="52">
        <v>23080</v>
      </c>
      <c r="AG3" s="52">
        <v>23080</v>
      </c>
      <c r="AH3" s="52">
        <v>23080</v>
      </c>
      <c r="AI3" s="52">
        <v>23080</v>
      </c>
      <c r="AJ3" s="52">
        <v>23080</v>
      </c>
      <c r="AK3" s="52">
        <v>23080</v>
      </c>
      <c r="AL3" s="52">
        <v>23080</v>
      </c>
      <c r="AM3" s="52">
        <v>23080</v>
      </c>
      <c r="AN3" s="52">
        <v>23080</v>
      </c>
      <c r="AO3" s="52">
        <v>23080</v>
      </c>
      <c r="AP3" s="52">
        <v>23080</v>
      </c>
      <c r="AQ3" s="52">
        <v>23080</v>
      </c>
      <c r="AR3" s="52">
        <v>23080</v>
      </c>
      <c r="AS3" s="52">
        <v>23080</v>
      </c>
      <c r="AT3" s="52">
        <v>23080</v>
      </c>
      <c r="AU3" s="52">
        <v>23080</v>
      </c>
      <c r="AV3" s="52">
        <v>23080</v>
      </c>
      <c r="AW3" s="52">
        <v>23080</v>
      </c>
      <c r="AX3" s="52">
        <v>23080</v>
      </c>
      <c r="AY3" s="52">
        <v>23080</v>
      </c>
      <c r="AZ3" s="52">
        <v>23080</v>
      </c>
      <c r="BA3" s="52">
        <v>23080</v>
      </c>
      <c r="BB3" s="52">
        <v>23080</v>
      </c>
      <c r="BC3" s="52">
        <v>23080</v>
      </c>
      <c r="BD3" s="52">
        <v>23080</v>
      </c>
      <c r="BE3" s="52">
        <v>23080</v>
      </c>
      <c r="BF3" s="52">
        <v>23080</v>
      </c>
      <c r="BG3" s="52">
        <v>23080</v>
      </c>
      <c r="BH3" s="52">
        <v>23080</v>
      </c>
      <c r="BI3" s="52">
        <v>23080</v>
      </c>
      <c r="BJ3" s="52">
        <v>23080</v>
      </c>
      <c r="BK3" s="52">
        <v>23080</v>
      </c>
      <c r="BL3" s="52">
        <v>23080</v>
      </c>
      <c r="BM3" s="52">
        <v>23080</v>
      </c>
      <c r="BN3" s="52">
        <v>23080</v>
      </c>
    </row>
    <row r="4" spans="1:66" x14ac:dyDescent="0.35">
      <c r="A4" s="52">
        <v>120</v>
      </c>
      <c r="B4" s="52" t="s">
        <v>415</v>
      </c>
      <c r="C4" s="52">
        <v>6602</v>
      </c>
      <c r="D4" s="52" t="s">
        <v>185</v>
      </c>
      <c r="E4" s="52">
        <v>5110</v>
      </c>
      <c r="F4" s="52" t="s">
        <v>38</v>
      </c>
      <c r="G4" s="52" t="s">
        <v>86</v>
      </c>
      <c r="H4" s="52">
        <v>1550</v>
      </c>
      <c r="I4" s="52">
        <v>1550</v>
      </c>
      <c r="J4" s="52">
        <v>1500</v>
      </c>
      <c r="K4" s="52">
        <v>1450</v>
      </c>
      <c r="L4" s="52">
        <v>1450</v>
      </c>
      <c r="M4" s="52">
        <v>1460</v>
      </c>
      <c r="N4" s="52">
        <v>1460</v>
      </c>
      <c r="O4" s="52">
        <v>1470</v>
      </c>
      <c r="P4" s="52">
        <v>1472</v>
      </c>
      <c r="Q4" s="52">
        <v>1477</v>
      </c>
      <c r="R4" s="228">
        <v>1482</v>
      </c>
      <c r="S4" s="52">
        <v>1512</v>
      </c>
      <c r="T4" s="52">
        <v>1532</v>
      </c>
      <c r="U4" s="52">
        <v>1555</v>
      </c>
      <c r="V4" s="52">
        <v>1568</v>
      </c>
      <c r="W4" s="52">
        <v>1580</v>
      </c>
      <c r="X4" s="52">
        <v>1590</v>
      </c>
      <c r="Y4" s="52">
        <v>1598</v>
      </c>
      <c r="Z4" s="52">
        <v>1605</v>
      </c>
      <c r="AA4" s="52">
        <v>1606</v>
      </c>
      <c r="AB4" s="52">
        <v>1609</v>
      </c>
      <c r="AC4" s="52">
        <v>1617</v>
      </c>
      <c r="AD4" s="52">
        <v>1620</v>
      </c>
      <c r="AE4" s="52">
        <v>1630</v>
      </c>
      <c r="AF4" s="52">
        <v>1635</v>
      </c>
      <c r="AG4" s="52">
        <v>1638</v>
      </c>
      <c r="AH4" s="52">
        <v>1640</v>
      </c>
      <c r="AI4" s="52">
        <v>1650</v>
      </c>
      <c r="AJ4" s="52">
        <v>1652</v>
      </c>
      <c r="AK4" s="52">
        <v>1660</v>
      </c>
      <c r="AL4" s="52">
        <v>1662</v>
      </c>
      <c r="AM4" s="52">
        <v>1664</v>
      </c>
      <c r="AN4" s="52">
        <v>1665</v>
      </c>
      <c r="AO4" s="52">
        <v>1690</v>
      </c>
      <c r="AP4" s="52">
        <v>1700</v>
      </c>
      <c r="AQ4" s="52">
        <v>1700</v>
      </c>
      <c r="AR4" s="52">
        <v>1756</v>
      </c>
      <c r="AS4" s="52">
        <v>1765</v>
      </c>
      <c r="AT4" s="52">
        <v>1773</v>
      </c>
      <c r="AU4" s="52">
        <v>1806</v>
      </c>
      <c r="AV4" s="52">
        <v>1841</v>
      </c>
      <c r="AW4" s="52">
        <v>1876</v>
      </c>
      <c r="AX4" s="52">
        <v>1911</v>
      </c>
      <c r="AY4" s="52">
        <v>1946</v>
      </c>
      <c r="AZ4" s="52">
        <v>1985</v>
      </c>
      <c r="BA4" s="52">
        <v>2025</v>
      </c>
      <c r="BB4" s="52">
        <v>2063</v>
      </c>
      <c r="BC4" s="52">
        <v>2104</v>
      </c>
      <c r="BD4" s="52">
        <v>2168</v>
      </c>
      <c r="BE4" s="52">
        <v>2220</v>
      </c>
      <c r="BF4" s="52">
        <v>2276.5</v>
      </c>
      <c r="BG4" s="52">
        <v>2299</v>
      </c>
      <c r="BH4" s="52">
        <v>2335</v>
      </c>
      <c r="BI4" s="52">
        <v>2440</v>
      </c>
      <c r="BJ4" s="52">
        <v>2494</v>
      </c>
      <c r="BK4" s="52">
        <v>2494</v>
      </c>
      <c r="BL4" s="52">
        <v>2444</v>
      </c>
      <c r="BM4" s="52">
        <v>2394</v>
      </c>
      <c r="BN4" s="52">
        <v>2394</v>
      </c>
    </row>
    <row r="5" spans="1:66" x14ac:dyDescent="0.35">
      <c r="A5" s="52">
        <v>120</v>
      </c>
      <c r="B5" s="52" t="s">
        <v>415</v>
      </c>
      <c r="C5" s="52">
        <v>6610</v>
      </c>
      <c r="D5" s="52" t="s">
        <v>186</v>
      </c>
      <c r="E5" s="52">
        <v>5110</v>
      </c>
      <c r="F5" s="52" t="s">
        <v>38</v>
      </c>
      <c r="G5" s="52" t="s">
        <v>86</v>
      </c>
      <c r="H5" s="52">
        <v>1550</v>
      </c>
      <c r="I5" s="52">
        <v>1550</v>
      </c>
      <c r="J5" s="52">
        <v>1500</v>
      </c>
      <c r="K5" s="52">
        <v>1450</v>
      </c>
      <c r="L5" s="52">
        <v>1450</v>
      </c>
      <c r="M5" s="52">
        <v>1460</v>
      </c>
      <c r="N5" s="52">
        <v>1460</v>
      </c>
      <c r="O5" s="52">
        <v>1470</v>
      </c>
      <c r="P5" s="52">
        <v>1472</v>
      </c>
      <c r="Q5" s="52">
        <v>1477</v>
      </c>
      <c r="R5" s="228">
        <v>1482</v>
      </c>
      <c r="S5" s="52">
        <v>1512</v>
      </c>
      <c r="T5" s="52">
        <v>1532</v>
      </c>
      <c r="U5" s="52">
        <v>1555</v>
      </c>
      <c r="V5" s="52">
        <v>1568</v>
      </c>
      <c r="W5" s="52">
        <v>1580</v>
      </c>
      <c r="X5" s="52">
        <v>1590</v>
      </c>
      <c r="Y5" s="52">
        <v>1598</v>
      </c>
      <c r="Z5" s="52">
        <v>1605</v>
      </c>
      <c r="AA5" s="52">
        <v>1606</v>
      </c>
      <c r="AB5" s="52">
        <v>1609</v>
      </c>
      <c r="AC5" s="52">
        <v>1617</v>
      </c>
      <c r="AD5" s="52">
        <v>1620</v>
      </c>
      <c r="AE5" s="52">
        <v>1630</v>
      </c>
      <c r="AF5" s="52">
        <v>1635</v>
      </c>
      <c r="AG5" s="52">
        <v>1638</v>
      </c>
      <c r="AH5" s="52">
        <v>1640</v>
      </c>
      <c r="AI5" s="52">
        <v>1650</v>
      </c>
      <c r="AJ5" s="52">
        <v>1652</v>
      </c>
      <c r="AK5" s="52">
        <v>1660</v>
      </c>
      <c r="AL5" s="52">
        <v>1662</v>
      </c>
      <c r="AM5" s="52">
        <v>1664</v>
      </c>
      <c r="AN5" s="52">
        <v>1665</v>
      </c>
      <c r="AO5" s="52">
        <v>1690</v>
      </c>
      <c r="AP5" s="52">
        <v>1700</v>
      </c>
      <c r="AQ5" s="52">
        <v>1700</v>
      </c>
      <c r="AR5" s="52">
        <v>1756</v>
      </c>
      <c r="AS5" s="52">
        <v>1765</v>
      </c>
      <c r="AT5" s="52">
        <v>1773</v>
      </c>
      <c r="AU5" s="52">
        <v>1806</v>
      </c>
      <c r="AV5" s="52">
        <v>1841</v>
      </c>
      <c r="AW5" s="52">
        <v>1876</v>
      </c>
      <c r="AX5" s="52">
        <v>1911</v>
      </c>
      <c r="AY5" s="52">
        <v>1946</v>
      </c>
      <c r="AZ5" s="52">
        <v>1985</v>
      </c>
      <c r="BA5" s="52">
        <v>2025</v>
      </c>
      <c r="BB5" s="52">
        <v>2063</v>
      </c>
      <c r="BC5" s="52">
        <v>2104</v>
      </c>
      <c r="BD5" s="52">
        <v>2168</v>
      </c>
      <c r="BE5" s="52">
        <v>2220</v>
      </c>
      <c r="BF5" s="52">
        <v>2276.5</v>
      </c>
      <c r="BG5" s="52">
        <v>2299</v>
      </c>
      <c r="BH5" s="52">
        <v>2335</v>
      </c>
      <c r="BI5" s="52">
        <v>2440</v>
      </c>
      <c r="BJ5" s="52">
        <v>2494</v>
      </c>
      <c r="BK5" s="52">
        <v>2494</v>
      </c>
      <c r="BL5" s="52">
        <v>2444</v>
      </c>
      <c r="BM5" s="52">
        <v>2394</v>
      </c>
      <c r="BN5" s="52">
        <v>2394</v>
      </c>
    </row>
    <row r="6" spans="1:66" s="262" customFormat="1" x14ac:dyDescent="0.35">
      <c r="H6" s="262">
        <f t="shared" ref="H6:AL6" si="0">H5/H3</f>
        <v>6.7157712305025999E-2</v>
      </c>
      <c r="I6" s="262">
        <f t="shared" si="0"/>
        <v>6.7157712305025999E-2</v>
      </c>
      <c r="J6" s="262">
        <f t="shared" si="0"/>
        <v>6.4991334488734842E-2</v>
      </c>
      <c r="K6" s="262">
        <f t="shared" si="0"/>
        <v>6.2824956672443671E-2</v>
      </c>
      <c r="L6" s="262">
        <f t="shared" si="0"/>
        <v>6.2824956672443671E-2</v>
      </c>
      <c r="M6" s="262">
        <f t="shared" si="0"/>
        <v>6.32582322357019E-2</v>
      </c>
      <c r="N6" s="262">
        <f t="shared" si="0"/>
        <v>6.32582322357019E-2</v>
      </c>
      <c r="O6" s="262">
        <f t="shared" si="0"/>
        <v>6.3691507798960142E-2</v>
      </c>
      <c r="P6" s="262">
        <f t="shared" si="0"/>
        <v>6.3778162911611785E-2</v>
      </c>
      <c r="Q6" s="262">
        <f t="shared" si="0"/>
        <v>6.39948006932409E-2</v>
      </c>
      <c r="R6" s="262">
        <f t="shared" si="0"/>
        <v>6.4211438474870014E-2</v>
      </c>
      <c r="S6" s="262">
        <f t="shared" si="0"/>
        <v>6.5511265164644714E-2</v>
      </c>
      <c r="T6" s="262">
        <f t="shared" si="0"/>
        <v>6.6377816291161185E-2</v>
      </c>
      <c r="U6" s="262">
        <f t="shared" si="0"/>
        <v>6.7374350086655113E-2</v>
      </c>
      <c r="V6" s="262">
        <f t="shared" si="0"/>
        <v>6.7937608318890813E-2</v>
      </c>
      <c r="W6" s="262">
        <f t="shared" si="0"/>
        <v>6.8457538994800698E-2</v>
      </c>
      <c r="X6" s="262">
        <f t="shared" si="0"/>
        <v>6.8890814558058927E-2</v>
      </c>
      <c r="Y6" s="262">
        <f t="shared" si="0"/>
        <v>6.9237435008665513E-2</v>
      </c>
      <c r="Z6" s="262">
        <f t="shared" si="0"/>
        <v>6.954072790294627E-2</v>
      </c>
      <c r="AA6" s="262">
        <f t="shared" si="0"/>
        <v>6.9584055459272098E-2</v>
      </c>
      <c r="AB6" s="262">
        <f t="shared" si="0"/>
        <v>6.971403812824957E-2</v>
      </c>
      <c r="AC6" s="262">
        <f t="shared" si="0"/>
        <v>7.0060658578856155E-2</v>
      </c>
      <c r="AD6" s="262">
        <f t="shared" si="0"/>
        <v>7.0190641247833627E-2</v>
      </c>
      <c r="AE6" s="262">
        <f t="shared" si="0"/>
        <v>7.0623916811091855E-2</v>
      </c>
      <c r="AF6" s="262">
        <f t="shared" si="0"/>
        <v>7.084055459272097E-2</v>
      </c>
      <c r="AG6" s="262">
        <f t="shared" si="0"/>
        <v>7.0970537261698441E-2</v>
      </c>
      <c r="AH6" s="262">
        <f t="shared" si="0"/>
        <v>7.1057192374350084E-2</v>
      </c>
      <c r="AI6" s="262">
        <f t="shared" si="0"/>
        <v>7.1490467937608312E-2</v>
      </c>
      <c r="AJ6" s="262">
        <f t="shared" si="0"/>
        <v>7.1577123050259969E-2</v>
      </c>
      <c r="AK6" s="262">
        <f t="shared" si="0"/>
        <v>7.1923743500866555E-2</v>
      </c>
      <c r="AL6" s="262">
        <f t="shared" si="0"/>
        <v>7.2010398613518198E-2</v>
      </c>
      <c r="AM6" s="262">
        <f>AM5/AM3</f>
        <v>7.2097053726169841E-2</v>
      </c>
      <c r="AN6" s="262">
        <f t="shared" ref="AN6:BN6" si="1">AN5/AN3</f>
        <v>7.2140381282495669E-2</v>
      </c>
      <c r="AO6" s="262">
        <f t="shared" si="1"/>
        <v>7.3223570190641254E-2</v>
      </c>
      <c r="AP6" s="262">
        <f t="shared" si="1"/>
        <v>7.3656845753899483E-2</v>
      </c>
      <c r="AQ6" s="262">
        <f t="shared" si="1"/>
        <v>7.3656845753899483E-2</v>
      </c>
      <c r="AR6" s="262">
        <f t="shared" si="1"/>
        <v>7.6083188908145583E-2</v>
      </c>
      <c r="AS6" s="262">
        <f t="shared" si="1"/>
        <v>7.6473136915077983E-2</v>
      </c>
      <c r="AT6" s="262">
        <f t="shared" si="1"/>
        <v>7.6819757365684582E-2</v>
      </c>
      <c r="AU6" s="262">
        <f t="shared" si="1"/>
        <v>7.8249566724436739E-2</v>
      </c>
      <c r="AV6" s="262">
        <f t="shared" si="1"/>
        <v>7.9766031195840553E-2</v>
      </c>
      <c r="AW6" s="262">
        <f t="shared" si="1"/>
        <v>8.1282495667244367E-2</v>
      </c>
      <c r="AX6" s="262">
        <f t="shared" si="1"/>
        <v>8.2798960138648181E-2</v>
      </c>
      <c r="AY6" s="262">
        <f t="shared" si="1"/>
        <v>8.4315424610051995E-2</v>
      </c>
      <c r="AZ6" s="262">
        <f t="shared" si="1"/>
        <v>8.6005199306759095E-2</v>
      </c>
      <c r="BA6" s="262">
        <f t="shared" si="1"/>
        <v>8.7738301559792023E-2</v>
      </c>
      <c r="BB6" s="262">
        <f t="shared" si="1"/>
        <v>8.9384748700173308E-2</v>
      </c>
      <c r="BC6" s="262">
        <f t="shared" si="1"/>
        <v>9.1161178509532065E-2</v>
      </c>
      <c r="BD6" s="262">
        <f t="shared" si="1"/>
        <v>9.393414211438475E-2</v>
      </c>
      <c r="BE6" s="262">
        <f t="shared" si="1"/>
        <v>9.618717504332755E-2</v>
      </c>
      <c r="BF6" s="262">
        <f t="shared" si="1"/>
        <v>9.8635181975736563E-2</v>
      </c>
      <c r="BG6" s="262">
        <f t="shared" si="1"/>
        <v>9.9610051993067592E-2</v>
      </c>
      <c r="BH6" s="262">
        <f t="shared" si="1"/>
        <v>0.10116984402079723</v>
      </c>
      <c r="BI6" s="262">
        <f t="shared" si="1"/>
        <v>0.10571923743500866</v>
      </c>
      <c r="BJ6" s="262">
        <f t="shared" si="1"/>
        <v>0.10805892547660312</v>
      </c>
      <c r="BK6" s="262">
        <f t="shared" si="1"/>
        <v>0.10805892547660312</v>
      </c>
      <c r="BL6" s="262">
        <f t="shared" si="1"/>
        <v>0.10589254766031196</v>
      </c>
      <c r="BM6" s="262">
        <f t="shared" si="1"/>
        <v>0.10372616984402079</v>
      </c>
      <c r="BN6" s="262">
        <f t="shared" si="1"/>
        <v>0.10372616984402079</v>
      </c>
    </row>
    <row r="7" spans="1:66" x14ac:dyDescent="0.35">
      <c r="A7" s="52">
        <v>120</v>
      </c>
      <c r="B7" s="52" t="s">
        <v>415</v>
      </c>
      <c r="C7" s="52">
        <v>6620</v>
      </c>
      <c r="D7" s="52" t="s">
        <v>91</v>
      </c>
      <c r="E7" s="52">
        <v>5110</v>
      </c>
      <c r="F7" s="52" t="s">
        <v>38</v>
      </c>
      <c r="G7" s="52" t="s">
        <v>86</v>
      </c>
      <c r="H7" s="52">
        <v>650</v>
      </c>
      <c r="I7" s="52">
        <v>650</v>
      </c>
      <c r="J7" s="52">
        <v>650</v>
      </c>
      <c r="K7" s="52">
        <v>650</v>
      </c>
      <c r="L7" s="52">
        <v>650</v>
      </c>
      <c r="M7" s="52">
        <v>660</v>
      </c>
      <c r="N7" s="52">
        <v>660</v>
      </c>
      <c r="O7" s="52">
        <v>670</v>
      </c>
      <c r="P7" s="52">
        <v>672</v>
      </c>
      <c r="Q7" s="52">
        <v>677</v>
      </c>
      <c r="R7" s="228">
        <v>682</v>
      </c>
      <c r="S7" s="52">
        <v>712</v>
      </c>
      <c r="T7" s="52">
        <v>732</v>
      </c>
      <c r="U7" s="52">
        <v>755</v>
      </c>
      <c r="V7" s="52">
        <v>768</v>
      </c>
      <c r="W7" s="52">
        <v>780</v>
      </c>
      <c r="X7" s="52">
        <v>790</v>
      </c>
      <c r="Y7" s="52">
        <v>798</v>
      </c>
      <c r="Z7" s="52">
        <v>805</v>
      </c>
      <c r="AA7" s="52">
        <v>806</v>
      </c>
      <c r="AB7" s="52">
        <v>809</v>
      </c>
      <c r="AC7" s="52">
        <v>817</v>
      </c>
      <c r="AD7" s="52">
        <v>820</v>
      </c>
      <c r="AE7" s="52">
        <v>830</v>
      </c>
      <c r="AF7" s="52">
        <v>835</v>
      </c>
      <c r="AG7" s="52">
        <v>838</v>
      </c>
      <c r="AH7" s="52">
        <v>840</v>
      </c>
      <c r="AI7" s="52">
        <v>850</v>
      </c>
      <c r="AJ7" s="52">
        <v>852</v>
      </c>
      <c r="AK7" s="52">
        <v>860</v>
      </c>
      <c r="AL7" s="52">
        <v>862</v>
      </c>
      <c r="AM7" s="52">
        <v>864</v>
      </c>
      <c r="AN7" s="52">
        <v>865</v>
      </c>
      <c r="AO7" s="52">
        <v>890</v>
      </c>
      <c r="AP7" s="52">
        <v>900</v>
      </c>
      <c r="AQ7" s="52">
        <v>900</v>
      </c>
      <c r="AR7" s="52">
        <v>930</v>
      </c>
      <c r="AS7" s="52">
        <v>940</v>
      </c>
      <c r="AT7" s="52">
        <v>958</v>
      </c>
      <c r="AU7" s="52">
        <v>1001</v>
      </c>
      <c r="AV7" s="52">
        <v>1051</v>
      </c>
      <c r="AW7" s="52">
        <v>1096</v>
      </c>
      <c r="AX7" s="52">
        <v>1141</v>
      </c>
      <c r="AY7" s="52">
        <v>1186</v>
      </c>
      <c r="AZ7" s="52">
        <v>1235</v>
      </c>
      <c r="BA7" s="52">
        <v>1290</v>
      </c>
      <c r="BB7" s="52">
        <v>1338</v>
      </c>
      <c r="BC7" s="52">
        <v>1389</v>
      </c>
      <c r="BD7" s="52">
        <v>1468</v>
      </c>
      <c r="BE7" s="52">
        <v>1530</v>
      </c>
      <c r="BF7" s="52">
        <v>1596.5</v>
      </c>
      <c r="BG7" s="52">
        <v>1619</v>
      </c>
      <c r="BH7" s="52">
        <v>1658</v>
      </c>
      <c r="BI7" s="52">
        <v>1765</v>
      </c>
      <c r="BJ7" s="52">
        <v>1819</v>
      </c>
      <c r="BK7" s="52">
        <v>1819</v>
      </c>
      <c r="BL7" s="52">
        <v>1769</v>
      </c>
      <c r="BM7" s="52">
        <v>1719</v>
      </c>
      <c r="BN7" s="52">
        <v>1719</v>
      </c>
    </row>
    <row r="8" spans="1:66" s="262" customFormat="1" x14ac:dyDescent="0.35">
      <c r="H8" s="262">
        <f>H7/H3</f>
        <v>2.8162911611785094E-2</v>
      </c>
      <c r="I8" s="262">
        <f t="shared" ref="I8:BN8" si="2">I7/I3</f>
        <v>2.8162911611785094E-2</v>
      </c>
      <c r="J8" s="262">
        <f t="shared" si="2"/>
        <v>2.8162911611785094E-2</v>
      </c>
      <c r="K8" s="262">
        <f t="shared" si="2"/>
        <v>2.8162911611785094E-2</v>
      </c>
      <c r="L8" s="262">
        <f t="shared" si="2"/>
        <v>2.8162911611785094E-2</v>
      </c>
      <c r="M8" s="262">
        <f t="shared" si="2"/>
        <v>2.8596187175043329E-2</v>
      </c>
      <c r="N8" s="262">
        <f t="shared" si="2"/>
        <v>2.8596187175043329E-2</v>
      </c>
      <c r="O8" s="262">
        <f t="shared" si="2"/>
        <v>2.9029462738301561E-2</v>
      </c>
      <c r="P8" s="262">
        <f t="shared" si="2"/>
        <v>2.9116117850953208E-2</v>
      </c>
      <c r="Q8" s="262">
        <f t="shared" si="2"/>
        <v>2.9332755632582322E-2</v>
      </c>
      <c r="R8" s="262">
        <f t="shared" si="2"/>
        <v>2.954939341421144E-2</v>
      </c>
      <c r="S8" s="262">
        <f t="shared" si="2"/>
        <v>3.0849220103986136E-2</v>
      </c>
      <c r="T8" s="262">
        <f t="shared" si="2"/>
        <v>3.17157712305026E-2</v>
      </c>
      <c r="U8" s="262">
        <f t="shared" si="2"/>
        <v>3.2712305025996535E-2</v>
      </c>
      <c r="V8" s="262">
        <f t="shared" si="2"/>
        <v>3.3275563258232235E-2</v>
      </c>
      <c r="W8" s="262">
        <f t="shared" si="2"/>
        <v>3.3795493934142114E-2</v>
      </c>
      <c r="X8" s="262">
        <f t="shared" si="2"/>
        <v>3.4228769497400349E-2</v>
      </c>
      <c r="Y8" s="262">
        <f t="shared" si="2"/>
        <v>3.4575389948006935E-2</v>
      </c>
      <c r="Z8" s="262">
        <f t="shared" si="2"/>
        <v>3.4878682842287692E-2</v>
      </c>
      <c r="AA8" s="262">
        <f t="shared" si="2"/>
        <v>3.4922010398613521E-2</v>
      </c>
      <c r="AB8" s="262">
        <f t="shared" si="2"/>
        <v>3.5051993067590985E-2</v>
      </c>
      <c r="AC8" s="262">
        <f t="shared" si="2"/>
        <v>3.5398613518197571E-2</v>
      </c>
      <c r="AD8" s="262">
        <f t="shared" si="2"/>
        <v>3.5528596187175042E-2</v>
      </c>
      <c r="AE8" s="262">
        <f t="shared" si="2"/>
        <v>3.5961871750433277E-2</v>
      </c>
      <c r="AF8" s="262">
        <f t="shared" si="2"/>
        <v>3.6178509532062392E-2</v>
      </c>
      <c r="AG8" s="262">
        <f t="shared" si="2"/>
        <v>3.6308492201039863E-2</v>
      </c>
      <c r="AH8" s="262">
        <f t="shared" si="2"/>
        <v>3.6395147313691506E-2</v>
      </c>
      <c r="AI8" s="262">
        <f t="shared" si="2"/>
        <v>3.6828422876949742E-2</v>
      </c>
      <c r="AJ8" s="262">
        <f t="shared" si="2"/>
        <v>3.6915077989601384E-2</v>
      </c>
      <c r="AK8" s="262">
        <f t="shared" si="2"/>
        <v>3.726169844020797E-2</v>
      </c>
      <c r="AL8" s="262">
        <f t="shared" si="2"/>
        <v>3.734835355285962E-2</v>
      </c>
      <c r="AM8" s="262">
        <f t="shared" si="2"/>
        <v>3.7435008665511263E-2</v>
      </c>
      <c r="AN8" s="262">
        <f t="shared" si="2"/>
        <v>3.7478336221837091E-2</v>
      </c>
      <c r="AO8" s="262">
        <f t="shared" si="2"/>
        <v>3.856152512998267E-2</v>
      </c>
      <c r="AP8" s="262">
        <f t="shared" si="2"/>
        <v>3.8994800693240898E-2</v>
      </c>
      <c r="AQ8" s="262">
        <f t="shared" si="2"/>
        <v>3.8994800693240898E-2</v>
      </c>
      <c r="AR8" s="262">
        <f t="shared" si="2"/>
        <v>4.0294627383015598E-2</v>
      </c>
      <c r="AS8" s="262">
        <f t="shared" si="2"/>
        <v>4.0727902946273833E-2</v>
      </c>
      <c r="AT8" s="262">
        <f t="shared" si="2"/>
        <v>4.1507798960138648E-2</v>
      </c>
      <c r="AU8" s="262">
        <f t="shared" si="2"/>
        <v>4.3370883882149047E-2</v>
      </c>
      <c r="AV8" s="262">
        <f t="shared" si="2"/>
        <v>4.5537261698440211E-2</v>
      </c>
      <c r="AW8" s="262">
        <f t="shared" si="2"/>
        <v>4.7487001733102253E-2</v>
      </c>
      <c r="AX8" s="262">
        <f t="shared" si="2"/>
        <v>4.9436741767764296E-2</v>
      </c>
      <c r="AY8" s="262">
        <f t="shared" si="2"/>
        <v>5.1386481802426345E-2</v>
      </c>
      <c r="AZ8" s="262">
        <f t="shared" si="2"/>
        <v>5.3509532062391681E-2</v>
      </c>
      <c r="BA8" s="262">
        <f t="shared" si="2"/>
        <v>5.5892547660311959E-2</v>
      </c>
      <c r="BB8" s="262">
        <f t="shared" si="2"/>
        <v>5.7972270363951472E-2</v>
      </c>
      <c r="BC8" s="262">
        <f t="shared" si="2"/>
        <v>6.0181975736568458E-2</v>
      </c>
      <c r="BD8" s="262">
        <f t="shared" si="2"/>
        <v>6.3604852686308486E-2</v>
      </c>
      <c r="BE8" s="262">
        <f t="shared" si="2"/>
        <v>6.6291161178509528E-2</v>
      </c>
      <c r="BF8" s="262">
        <f t="shared" si="2"/>
        <v>6.917244367417677E-2</v>
      </c>
      <c r="BG8" s="262">
        <f t="shared" si="2"/>
        <v>7.0147313691507798E-2</v>
      </c>
      <c r="BH8" s="262">
        <f t="shared" si="2"/>
        <v>7.1837088388214898E-2</v>
      </c>
      <c r="BI8" s="262">
        <f t="shared" si="2"/>
        <v>7.6473136915077983E-2</v>
      </c>
      <c r="BJ8" s="262">
        <f t="shared" si="2"/>
        <v>7.8812824956672439E-2</v>
      </c>
      <c r="BK8" s="262">
        <f t="shared" si="2"/>
        <v>7.8812824956672439E-2</v>
      </c>
      <c r="BL8" s="262">
        <f t="shared" si="2"/>
        <v>7.6646447140381282E-2</v>
      </c>
      <c r="BM8" s="262">
        <f t="shared" si="2"/>
        <v>7.4480069324090126E-2</v>
      </c>
      <c r="BN8" s="262">
        <f t="shared" si="2"/>
        <v>7.4480069324090126E-2</v>
      </c>
    </row>
    <row r="9" spans="1:66" x14ac:dyDescent="0.35">
      <c r="A9" s="52">
        <v>120</v>
      </c>
      <c r="B9" s="52" t="s">
        <v>415</v>
      </c>
      <c r="C9" s="52">
        <v>6621</v>
      </c>
      <c r="D9" s="52" t="s">
        <v>187</v>
      </c>
      <c r="E9" s="52">
        <v>5110</v>
      </c>
      <c r="F9" s="52" t="s">
        <v>38</v>
      </c>
      <c r="G9" s="52" t="s">
        <v>86</v>
      </c>
      <c r="H9" s="52">
        <v>640</v>
      </c>
      <c r="I9" s="52">
        <v>640</v>
      </c>
      <c r="J9" s="52">
        <v>640</v>
      </c>
      <c r="K9" s="52">
        <v>640</v>
      </c>
      <c r="L9" s="52">
        <v>640</v>
      </c>
      <c r="M9" s="52">
        <v>650</v>
      </c>
      <c r="N9" s="52">
        <v>650</v>
      </c>
      <c r="O9" s="52">
        <v>658</v>
      </c>
      <c r="P9" s="52">
        <v>660</v>
      </c>
      <c r="Q9" s="52">
        <v>665</v>
      </c>
      <c r="R9" s="228">
        <v>670</v>
      </c>
      <c r="S9" s="52">
        <v>700</v>
      </c>
      <c r="T9" s="52">
        <v>720</v>
      </c>
      <c r="U9" s="52">
        <v>740</v>
      </c>
      <c r="V9" s="52">
        <v>750</v>
      </c>
      <c r="W9" s="52">
        <v>760</v>
      </c>
      <c r="X9" s="52">
        <v>770</v>
      </c>
      <c r="Y9" s="52">
        <v>775</v>
      </c>
      <c r="Z9" s="52">
        <v>780</v>
      </c>
      <c r="AA9" s="52">
        <v>780</v>
      </c>
      <c r="AB9" s="52">
        <v>780</v>
      </c>
      <c r="AC9" s="52">
        <v>785</v>
      </c>
      <c r="AD9" s="52">
        <v>785</v>
      </c>
      <c r="AE9" s="52">
        <v>790</v>
      </c>
      <c r="AF9" s="52">
        <v>792</v>
      </c>
      <c r="AG9" s="52">
        <v>793</v>
      </c>
      <c r="AH9" s="52">
        <v>793</v>
      </c>
      <c r="AI9" s="52">
        <v>795</v>
      </c>
      <c r="AJ9" s="52">
        <v>795</v>
      </c>
      <c r="AK9" s="52">
        <v>799</v>
      </c>
      <c r="AL9" s="52">
        <v>799</v>
      </c>
      <c r="AM9" s="52">
        <v>799</v>
      </c>
      <c r="AN9" s="52">
        <v>799</v>
      </c>
      <c r="AO9" s="52">
        <v>822</v>
      </c>
      <c r="AP9" s="52">
        <v>828</v>
      </c>
      <c r="AQ9" s="52">
        <v>824</v>
      </c>
      <c r="AR9" s="52">
        <v>854</v>
      </c>
      <c r="AS9" s="52">
        <v>862</v>
      </c>
      <c r="AT9" s="52">
        <v>877</v>
      </c>
      <c r="AU9" s="52">
        <v>920</v>
      </c>
      <c r="AV9" s="52">
        <v>970</v>
      </c>
      <c r="AW9" s="52">
        <v>1015</v>
      </c>
      <c r="AX9" s="52">
        <v>1060</v>
      </c>
      <c r="AY9" s="52">
        <v>1105</v>
      </c>
      <c r="AZ9" s="52">
        <v>1150</v>
      </c>
      <c r="BA9" s="52">
        <v>1200</v>
      </c>
      <c r="BB9" s="52">
        <v>1240</v>
      </c>
      <c r="BC9" s="52">
        <v>1290</v>
      </c>
      <c r="BD9" s="52">
        <v>1360</v>
      </c>
      <c r="BE9" s="52">
        <v>1400</v>
      </c>
      <c r="BF9" s="52">
        <v>1428</v>
      </c>
      <c r="BG9" s="52">
        <v>1450</v>
      </c>
      <c r="BH9" s="52">
        <v>1489</v>
      </c>
      <c r="BI9" s="52">
        <v>1596</v>
      </c>
      <c r="BJ9" s="52">
        <v>1650</v>
      </c>
      <c r="BK9" s="52">
        <v>1650</v>
      </c>
      <c r="BL9" s="52">
        <v>1600</v>
      </c>
      <c r="BM9" s="52">
        <v>1550</v>
      </c>
      <c r="BN9" s="52">
        <v>1550</v>
      </c>
    </row>
    <row r="10" spans="1:66" s="262" customFormat="1" x14ac:dyDescent="0.35">
      <c r="H10" s="262">
        <f>H9/H3</f>
        <v>2.7729636048526862E-2</v>
      </c>
      <c r="I10" s="262">
        <f t="shared" ref="I10:BN10" si="3">I9/I3</f>
        <v>2.7729636048526862E-2</v>
      </c>
      <c r="J10" s="262">
        <f t="shared" si="3"/>
        <v>2.7729636048526862E-2</v>
      </c>
      <c r="K10" s="262">
        <f t="shared" si="3"/>
        <v>2.7729636048526862E-2</v>
      </c>
      <c r="L10" s="262">
        <f t="shared" si="3"/>
        <v>2.7729636048526862E-2</v>
      </c>
      <c r="M10" s="262">
        <f t="shared" si="3"/>
        <v>2.8162911611785094E-2</v>
      </c>
      <c r="N10" s="262">
        <f t="shared" si="3"/>
        <v>2.8162911611785094E-2</v>
      </c>
      <c r="O10" s="262">
        <f t="shared" si="3"/>
        <v>2.8509532062391683E-2</v>
      </c>
      <c r="P10" s="262">
        <f t="shared" si="3"/>
        <v>2.8596187175043329E-2</v>
      </c>
      <c r="Q10" s="262">
        <f t="shared" si="3"/>
        <v>2.8812824956672443E-2</v>
      </c>
      <c r="R10" s="262">
        <f t="shared" si="3"/>
        <v>2.9029462738301561E-2</v>
      </c>
      <c r="S10" s="262">
        <f t="shared" si="3"/>
        <v>3.0329289428076257E-2</v>
      </c>
      <c r="T10" s="262">
        <f t="shared" si="3"/>
        <v>3.1195840554592721E-2</v>
      </c>
      <c r="U10" s="262">
        <f t="shared" si="3"/>
        <v>3.2062391681109186E-2</v>
      </c>
      <c r="V10" s="262">
        <f t="shared" si="3"/>
        <v>3.2495667244367421E-2</v>
      </c>
      <c r="W10" s="262">
        <f t="shared" si="3"/>
        <v>3.292894280762565E-2</v>
      </c>
      <c r="X10" s="262">
        <f t="shared" si="3"/>
        <v>3.3362218370883885E-2</v>
      </c>
      <c r="Y10" s="262">
        <f t="shared" si="3"/>
        <v>3.3578856152512999E-2</v>
      </c>
      <c r="Z10" s="262">
        <f t="shared" si="3"/>
        <v>3.3795493934142114E-2</v>
      </c>
      <c r="AA10" s="262">
        <f t="shared" si="3"/>
        <v>3.3795493934142114E-2</v>
      </c>
      <c r="AB10" s="262">
        <f t="shared" si="3"/>
        <v>3.3795493934142114E-2</v>
      </c>
      <c r="AC10" s="262">
        <f t="shared" si="3"/>
        <v>3.4012131715771228E-2</v>
      </c>
      <c r="AD10" s="262">
        <f t="shared" si="3"/>
        <v>3.4012131715771228E-2</v>
      </c>
      <c r="AE10" s="262">
        <f t="shared" si="3"/>
        <v>3.4228769497400349E-2</v>
      </c>
      <c r="AF10" s="262">
        <f t="shared" si="3"/>
        <v>3.4315424610051992E-2</v>
      </c>
      <c r="AG10" s="262">
        <f t="shared" si="3"/>
        <v>3.4358752166377814E-2</v>
      </c>
      <c r="AH10" s="262">
        <f t="shared" si="3"/>
        <v>3.4358752166377814E-2</v>
      </c>
      <c r="AI10" s="262">
        <f t="shared" si="3"/>
        <v>3.4445407279029464E-2</v>
      </c>
      <c r="AJ10" s="262">
        <f t="shared" si="3"/>
        <v>3.4445407279029464E-2</v>
      </c>
      <c r="AK10" s="262">
        <f t="shared" si="3"/>
        <v>3.4618717504332756E-2</v>
      </c>
      <c r="AL10" s="262">
        <f t="shared" si="3"/>
        <v>3.4618717504332756E-2</v>
      </c>
      <c r="AM10" s="262">
        <f t="shared" si="3"/>
        <v>3.4618717504332756E-2</v>
      </c>
      <c r="AN10" s="262">
        <f t="shared" si="3"/>
        <v>3.4618717504332756E-2</v>
      </c>
      <c r="AO10" s="262">
        <f t="shared" si="3"/>
        <v>3.5615251299826692E-2</v>
      </c>
      <c r="AP10" s="262">
        <f t="shared" si="3"/>
        <v>3.5875216637781628E-2</v>
      </c>
      <c r="AQ10" s="262">
        <f t="shared" si="3"/>
        <v>3.5701906412478335E-2</v>
      </c>
      <c r="AR10" s="262">
        <f t="shared" si="3"/>
        <v>3.7001733102253034E-2</v>
      </c>
      <c r="AS10" s="262">
        <f t="shared" si="3"/>
        <v>3.734835355285962E-2</v>
      </c>
      <c r="AT10" s="262">
        <f t="shared" si="3"/>
        <v>3.799826689774697E-2</v>
      </c>
      <c r="AU10" s="262">
        <f t="shared" si="3"/>
        <v>3.9861351819757362E-2</v>
      </c>
      <c r="AV10" s="262">
        <f t="shared" si="3"/>
        <v>4.2027729636048526E-2</v>
      </c>
      <c r="AW10" s="262">
        <f t="shared" si="3"/>
        <v>4.3977469670710569E-2</v>
      </c>
      <c r="AX10" s="262">
        <f t="shared" si="3"/>
        <v>4.5927209705372618E-2</v>
      </c>
      <c r="AY10" s="262">
        <f t="shared" si="3"/>
        <v>4.7876949740034661E-2</v>
      </c>
      <c r="AZ10" s="262">
        <f t="shared" si="3"/>
        <v>4.982668977469671E-2</v>
      </c>
      <c r="BA10" s="262">
        <f t="shared" si="3"/>
        <v>5.1993067590987867E-2</v>
      </c>
      <c r="BB10" s="262">
        <f t="shared" si="3"/>
        <v>5.3726169844020795E-2</v>
      </c>
      <c r="BC10" s="262">
        <f t="shared" si="3"/>
        <v>5.5892547660311959E-2</v>
      </c>
      <c r="BD10" s="262">
        <f t="shared" si="3"/>
        <v>5.8925476603119586E-2</v>
      </c>
      <c r="BE10" s="262">
        <f t="shared" si="3"/>
        <v>6.0658578856152515E-2</v>
      </c>
      <c r="BF10" s="262">
        <f t="shared" si="3"/>
        <v>6.1871750433275564E-2</v>
      </c>
      <c r="BG10" s="262">
        <f t="shared" si="3"/>
        <v>6.2824956672443671E-2</v>
      </c>
      <c r="BH10" s="262">
        <f t="shared" si="3"/>
        <v>6.4514731369150785E-2</v>
      </c>
      <c r="BI10" s="262">
        <f t="shared" si="3"/>
        <v>6.915077989601387E-2</v>
      </c>
      <c r="BJ10" s="262">
        <f t="shared" si="3"/>
        <v>7.1490467937608312E-2</v>
      </c>
      <c r="BK10" s="262">
        <f t="shared" si="3"/>
        <v>7.1490467937608312E-2</v>
      </c>
      <c r="BL10" s="262">
        <f t="shared" si="3"/>
        <v>6.9324090121317156E-2</v>
      </c>
      <c r="BM10" s="262">
        <f t="shared" si="3"/>
        <v>6.7157712305025999E-2</v>
      </c>
      <c r="BN10" s="262">
        <f t="shared" si="3"/>
        <v>6.7157712305025999E-2</v>
      </c>
    </row>
    <row r="11" spans="1:66" x14ac:dyDescent="0.35">
      <c r="A11" s="52">
        <v>120</v>
      </c>
      <c r="B11" s="52" t="s">
        <v>415</v>
      </c>
      <c r="C11" s="52">
        <v>6630</v>
      </c>
      <c r="D11" s="52" t="s">
        <v>400</v>
      </c>
      <c r="E11" s="52">
        <v>5110</v>
      </c>
      <c r="F11" s="52" t="s">
        <v>38</v>
      </c>
      <c r="G11" s="52" t="s">
        <v>86</v>
      </c>
      <c r="R11" s="228"/>
      <c r="BF11" s="52">
        <v>1230</v>
      </c>
    </row>
    <row r="12" spans="1:66" x14ac:dyDescent="0.35">
      <c r="A12" s="52">
        <v>120</v>
      </c>
      <c r="B12" s="52" t="s">
        <v>415</v>
      </c>
      <c r="C12" s="52">
        <v>6640</v>
      </c>
      <c r="D12" s="52" t="s">
        <v>401</v>
      </c>
      <c r="E12" s="52">
        <v>5110</v>
      </c>
      <c r="F12" s="52" t="s">
        <v>38</v>
      </c>
      <c r="G12" s="52" t="s">
        <v>86</v>
      </c>
      <c r="R12" s="228"/>
      <c r="BF12" s="52">
        <v>198</v>
      </c>
    </row>
    <row r="13" spans="1:66" x14ac:dyDescent="0.35">
      <c r="A13" s="52">
        <v>120</v>
      </c>
      <c r="B13" s="52" t="s">
        <v>415</v>
      </c>
      <c r="C13" s="52">
        <v>6650</v>
      </c>
      <c r="D13" s="52" t="s">
        <v>188</v>
      </c>
      <c r="E13" s="52">
        <v>5110</v>
      </c>
      <c r="F13" s="52" t="s">
        <v>38</v>
      </c>
      <c r="G13" s="52" t="s">
        <v>86</v>
      </c>
      <c r="H13" s="52">
        <v>10</v>
      </c>
      <c r="I13" s="52">
        <v>10</v>
      </c>
      <c r="J13" s="52">
        <v>10</v>
      </c>
      <c r="K13" s="52">
        <v>10</v>
      </c>
      <c r="L13" s="52">
        <v>10</v>
      </c>
      <c r="M13" s="52">
        <v>10</v>
      </c>
      <c r="N13" s="52">
        <v>10</v>
      </c>
      <c r="O13" s="52">
        <v>12</v>
      </c>
      <c r="P13" s="52">
        <v>12</v>
      </c>
      <c r="Q13" s="52">
        <v>12</v>
      </c>
      <c r="R13" s="228">
        <v>12</v>
      </c>
      <c r="S13" s="52">
        <v>12</v>
      </c>
      <c r="T13" s="52">
        <v>12</v>
      </c>
      <c r="U13" s="52">
        <v>15</v>
      </c>
      <c r="V13" s="52">
        <v>18</v>
      </c>
      <c r="W13" s="52">
        <v>20</v>
      </c>
      <c r="X13" s="52">
        <v>20</v>
      </c>
      <c r="Y13" s="52">
        <v>23</v>
      </c>
      <c r="Z13" s="52">
        <v>25</v>
      </c>
      <c r="AA13" s="52">
        <v>26</v>
      </c>
      <c r="AB13" s="52">
        <v>29</v>
      </c>
      <c r="AC13" s="52">
        <v>32</v>
      </c>
      <c r="AD13" s="52">
        <v>35</v>
      </c>
      <c r="AE13" s="52">
        <v>40</v>
      </c>
      <c r="AF13" s="52">
        <v>43</v>
      </c>
      <c r="AG13" s="52">
        <v>45</v>
      </c>
      <c r="AH13" s="52">
        <v>47</v>
      </c>
      <c r="AI13" s="52">
        <v>55</v>
      </c>
      <c r="AJ13" s="52">
        <v>57</v>
      </c>
      <c r="AK13" s="52">
        <v>61</v>
      </c>
      <c r="AL13" s="52">
        <v>63</v>
      </c>
      <c r="AM13" s="52">
        <v>65</v>
      </c>
      <c r="AN13" s="52">
        <v>66</v>
      </c>
      <c r="AO13" s="52">
        <v>68</v>
      </c>
      <c r="AP13" s="52">
        <v>72</v>
      </c>
      <c r="AQ13" s="52">
        <v>76</v>
      </c>
      <c r="AR13" s="52">
        <v>76</v>
      </c>
      <c r="AS13" s="52">
        <v>78</v>
      </c>
      <c r="AT13" s="52">
        <v>81</v>
      </c>
      <c r="AU13" s="52">
        <v>81</v>
      </c>
      <c r="AV13" s="52">
        <v>81</v>
      </c>
      <c r="AW13" s="52">
        <v>81</v>
      </c>
      <c r="AX13" s="52">
        <v>81</v>
      </c>
      <c r="AY13" s="52">
        <v>81</v>
      </c>
      <c r="AZ13" s="52">
        <v>85</v>
      </c>
      <c r="BA13" s="52">
        <v>90</v>
      </c>
      <c r="BB13" s="52">
        <v>98</v>
      </c>
      <c r="BC13" s="52">
        <v>99</v>
      </c>
      <c r="BD13" s="52">
        <v>108</v>
      </c>
      <c r="BE13" s="52">
        <v>130</v>
      </c>
      <c r="BF13" s="52">
        <v>168.5</v>
      </c>
      <c r="BG13" s="52">
        <v>169</v>
      </c>
      <c r="BH13" s="52">
        <v>169</v>
      </c>
      <c r="BI13" s="52">
        <v>169</v>
      </c>
      <c r="BJ13" s="52">
        <v>169</v>
      </c>
      <c r="BK13" s="52">
        <v>169</v>
      </c>
      <c r="BL13" s="52">
        <v>169</v>
      </c>
      <c r="BM13" s="52">
        <v>169</v>
      </c>
      <c r="BN13" s="52">
        <v>169</v>
      </c>
    </row>
    <row r="14" spans="1:66" x14ac:dyDescent="0.35">
      <c r="A14" s="52">
        <v>120</v>
      </c>
      <c r="B14" s="52" t="s">
        <v>415</v>
      </c>
      <c r="C14" s="52">
        <v>6655</v>
      </c>
      <c r="D14" s="52" t="s">
        <v>189</v>
      </c>
      <c r="E14" s="52">
        <v>5110</v>
      </c>
      <c r="F14" s="52" t="s">
        <v>38</v>
      </c>
      <c r="G14" s="52" t="s">
        <v>86</v>
      </c>
      <c r="H14" s="52">
        <v>900</v>
      </c>
      <c r="I14" s="52">
        <v>900</v>
      </c>
      <c r="J14" s="52">
        <v>850</v>
      </c>
      <c r="K14" s="52">
        <v>800</v>
      </c>
      <c r="L14" s="52">
        <v>800</v>
      </c>
      <c r="M14" s="52">
        <v>800</v>
      </c>
      <c r="N14" s="52">
        <v>800</v>
      </c>
      <c r="O14" s="52">
        <v>800</v>
      </c>
      <c r="P14" s="52">
        <v>800</v>
      </c>
      <c r="Q14" s="52">
        <v>800</v>
      </c>
      <c r="R14" s="228">
        <v>800</v>
      </c>
      <c r="S14" s="52">
        <v>800</v>
      </c>
      <c r="T14" s="52">
        <v>800</v>
      </c>
      <c r="U14" s="52">
        <v>800</v>
      </c>
      <c r="V14" s="52">
        <v>800</v>
      </c>
      <c r="W14" s="52">
        <v>800</v>
      </c>
      <c r="X14" s="52">
        <v>800</v>
      </c>
      <c r="Y14" s="52">
        <v>800</v>
      </c>
      <c r="Z14" s="52">
        <v>800</v>
      </c>
      <c r="AA14" s="52">
        <v>800</v>
      </c>
      <c r="AB14" s="52">
        <v>800</v>
      </c>
      <c r="AC14" s="52">
        <v>800</v>
      </c>
      <c r="AD14" s="52">
        <v>800</v>
      </c>
      <c r="AE14" s="52">
        <v>800</v>
      </c>
      <c r="AF14" s="52">
        <v>800</v>
      </c>
      <c r="AG14" s="52">
        <v>800</v>
      </c>
      <c r="AH14" s="52">
        <v>800</v>
      </c>
      <c r="AI14" s="52">
        <v>800</v>
      </c>
      <c r="AJ14" s="52">
        <v>800</v>
      </c>
      <c r="AK14" s="52">
        <v>800</v>
      </c>
      <c r="AL14" s="52">
        <v>800</v>
      </c>
      <c r="AM14" s="52">
        <v>800</v>
      </c>
      <c r="AN14" s="52">
        <v>800</v>
      </c>
      <c r="AO14" s="52">
        <v>800</v>
      </c>
      <c r="AP14" s="52">
        <v>800</v>
      </c>
      <c r="AQ14" s="52">
        <v>800</v>
      </c>
      <c r="AR14" s="52">
        <v>826</v>
      </c>
      <c r="AS14" s="52">
        <v>825</v>
      </c>
      <c r="AT14" s="52">
        <v>815</v>
      </c>
      <c r="AU14" s="52">
        <v>805</v>
      </c>
      <c r="AV14" s="52">
        <v>790</v>
      </c>
      <c r="AW14" s="52">
        <v>780</v>
      </c>
      <c r="AX14" s="52">
        <v>770</v>
      </c>
      <c r="AY14" s="52">
        <v>760</v>
      </c>
      <c r="AZ14" s="52">
        <v>750</v>
      </c>
      <c r="BA14" s="52">
        <v>735</v>
      </c>
      <c r="BB14" s="52">
        <v>725</v>
      </c>
      <c r="BC14" s="52">
        <v>715</v>
      </c>
      <c r="BD14" s="52">
        <v>700</v>
      </c>
      <c r="BE14" s="52">
        <v>690</v>
      </c>
      <c r="BF14" s="52">
        <v>680</v>
      </c>
      <c r="BG14" s="52">
        <v>680</v>
      </c>
      <c r="BH14" s="52">
        <v>677</v>
      </c>
      <c r="BI14" s="52">
        <v>675</v>
      </c>
      <c r="BJ14" s="52">
        <v>675</v>
      </c>
      <c r="BK14" s="52">
        <v>675</v>
      </c>
      <c r="BL14" s="52">
        <v>675</v>
      </c>
      <c r="BM14" s="52">
        <v>675</v>
      </c>
      <c r="BN14" s="52">
        <v>675</v>
      </c>
    </row>
    <row r="15" spans="1:66" x14ac:dyDescent="0.35">
      <c r="A15" s="52">
        <v>120</v>
      </c>
      <c r="B15" s="52" t="s">
        <v>415</v>
      </c>
      <c r="C15" s="52">
        <v>6646</v>
      </c>
      <c r="D15" s="52" t="s">
        <v>190</v>
      </c>
      <c r="E15" s="52">
        <v>5110</v>
      </c>
      <c r="F15" s="52" t="s">
        <v>38</v>
      </c>
      <c r="G15" s="52" t="s">
        <v>86</v>
      </c>
      <c r="R15" s="228"/>
      <c r="AK15" s="52">
        <v>17843</v>
      </c>
      <c r="AL15" s="52">
        <v>17801.2</v>
      </c>
      <c r="AM15" s="52">
        <v>17759.400000000001</v>
      </c>
      <c r="AN15" s="52">
        <v>17717.599999999999</v>
      </c>
      <c r="AO15" s="52">
        <v>17675.8</v>
      </c>
      <c r="AP15" s="52">
        <v>17634</v>
      </c>
      <c r="AQ15" s="52">
        <v>17592.2</v>
      </c>
      <c r="AR15" s="52">
        <v>17550.400000000001</v>
      </c>
      <c r="AS15" s="52">
        <v>17508.599999999999</v>
      </c>
      <c r="AT15" s="52">
        <v>17466.8</v>
      </c>
      <c r="AU15" s="52">
        <v>17425</v>
      </c>
      <c r="AV15" s="52">
        <v>17376.55</v>
      </c>
      <c r="AW15" s="52">
        <v>17328.099999999999</v>
      </c>
      <c r="AX15" s="52">
        <v>17279.650000000001</v>
      </c>
      <c r="AY15" s="52">
        <v>17231.2</v>
      </c>
      <c r="AZ15" s="52">
        <v>17182.75</v>
      </c>
      <c r="BA15" s="52">
        <v>17134.3</v>
      </c>
      <c r="BB15" s="52">
        <v>17085.849999999999</v>
      </c>
      <c r="BC15" s="52">
        <v>17037.400000000001</v>
      </c>
      <c r="BD15" s="52">
        <v>16988.95</v>
      </c>
      <c r="BE15" s="52">
        <v>16940.5</v>
      </c>
      <c r="BF15" s="52">
        <v>16906</v>
      </c>
      <c r="BG15" s="52">
        <v>16871.5</v>
      </c>
      <c r="BH15" s="52">
        <v>16837</v>
      </c>
      <c r="BI15" s="52">
        <v>16802.5</v>
      </c>
      <c r="BJ15" s="52">
        <v>16768</v>
      </c>
      <c r="BK15" s="52">
        <v>16733.5</v>
      </c>
      <c r="BL15" s="52">
        <v>16699</v>
      </c>
      <c r="BM15" s="52">
        <v>16664.5</v>
      </c>
      <c r="BN15" s="52">
        <v>16630</v>
      </c>
    </row>
    <row r="16" spans="1:66" s="262" customFormat="1" x14ac:dyDescent="0.35">
      <c r="H16" s="262">
        <f>H15/H3</f>
        <v>0</v>
      </c>
      <c r="I16" s="262">
        <f t="shared" ref="I16:BN16" si="4">I15/I3</f>
        <v>0</v>
      </c>
      <c r="J16" s="262">
        <f t="shared" si="4"/>
        <v>0</v>
      </c>
      <c r="K16" s="262">
        <f t="shared" si="4"/>
        <v>0</v>
      </c>
      <c r="L16" s="262">
        <f t="shared" si="4"/>
        <v>0</v>
      </c>
      <c r="M16" s="262">
        <f t="shared" si="4"/>
        <v>0</v>
      </c>
      <c r="N16" s="262">
        <f t="shared" si="4"/>
        <v>0</v>
      </c>
      <c r="O16" s="262">
        <f t="shared" si="4"/>
        <v>0</v>
      </c>
      <c r="P16" s="262">
        <f t="shared" si="4"/>
        <v>0</v>
      </c>
      <c r="Q16" s="262">
        <f t="shared" si="4"/>
        <v>0</v>
      </c>
      <c r="R16" s="262">
        <f t="shared" si="4"/>
        <v>0</v>
      </c>
      <c r="S16" s="262">
        <f t="shared" si="4"/>
        <v>0</v>
      </c>
      <c r="T16" s="262">
        <f t="shared" si="4"/>
        <v>0</v>
      </c>
      <c r="U16" s="262">
        <f t="shared" si="4"/>
        <v>0</v>
      </c>
      <c r="V16" s="262">
        <f t="shared" si="4"/>
        <v>0</v>
      </c>
      <c r="W16" s="262">
        <f t="shared" si="4"/>
        <v>0</v>
      </c>
      <c r="X16" s="262">
        <f t="shared" si="4"/>
        <v>0</v>
      </c>
      <c r="Y16" s="262">
        <f t="shared" si="4"/>
        <v>0</v>
      </c>
      <c r="Z16" s="262">
        <f t="shared" si="4"/>
        <v>0</v>
      </c>
      <c r="AA16" s="262">
        <f t="shared" si="4"/>
        <v>0</v>
      </c>
      <c r="AB16" s="262">
        <f t="shared" si="4"/>
        <v>0</v>
      </c>
      <c r="AC16" s="262">
        <f t="shared" si="4"/>
        <v>0</v>
      </c>
      <c r="AD16" s="262">
        <f t="shared" si="4"/>
        <v>0</v>
      </c>
      <c r="AE16" s="262">
        <f t="shared" si="4"/>
        <v>0</v>
      </c>
      <c r="AF16" s="262">
        <f t="shared" si="4"/>
        <v>0</v>
      </c>
      <c r="AG16" s="262">
        <f t="shared" si="4"/>
        <v>0</v>
      </c>
      <c r="AH16" s="262">
        <f t="shared" si="4"/>
        <v>0</v>
      </c>
      <c r="AI16" s="262">
        <f t="shared" si="4"/>
        <v>0</v>
      </c>
      <c r="AJ16" s="262">
        <f t="shared" si="4"/>
        <v>0</v>
      </c>
      <c r="AK16" s="262">
        <f t="shared" si="4"/>
        <v>0.77309358752166379</v>
      </c>
      <c r="AL16" s="262">
        <f t="shared" si="4"/>
        <v>0.77128249566724438</v>
      </c>
      <c r="AM16" s="262">
        <f t="shared" si="4"/>
        <v>0.76947140381282497</v>
      </c>
      <c r="AN16" s="262">
        <f t="shared" si="4"/>
        <v>0.76766031195840545</v>
      </c>
      <c r="AO16" s="262">
        <f t="shared" si="4"/>
        <v>0.76584922010398615</v>
      </c>
      <c r="AP16" s="262">
        <f t="shared" si="4"/>
        <v>0.76403812824956674</v>
      </c>
      <c r="AQ16" s="262">
        <f t="shared" si="4"/>
        <v>0.76222703639514733</v>
      </c>
      <c r="AR16" s="262">
        <f t="shared" si="4"/>
        <v>0.76041594454072792</v>
      </c>
      <c r="AS16" s="262">
        <f t="shared" si="4"/>
        <v>0.7586048526863084</v>
      </c>
      <c r="AT16" s="262">
        <f t="shared" si="4"/>
        <v>0.7567937608318891</v>
      </c>
      <c r="AU16" s="262">
        <f t="shared" si="4"/>
        <v>0.75498266897746968</v>
      </c>
      <c r="AV16" s="262">
        <f t="shared" si="4"/>
        <v>0.75288344887348346</v>
      </c>
      <c r="AW16" s="262">
        <f t="shared" si="4"/>
        <v>0.75078422876949735</v>
      </c>
      <c r="AX16" s="262">
        <f t="shared" si="4"/>
        <v>0.74868500866551135</v>
      </c>
      <c r="AY16" s="262">
        <f t="shared" si="4"/>
        <v>0.74658578856152513</v>
      </c>
      <c r="AZ16" s="262">
        <f t="shared" si="4"/>
        <v>0.74448656845753902</v>
      </c>
      <c r="BA16" s="262">
        <f t="shared" si="4"/>
        <v>0.7423873483535528</v>
      </c>
      <c r="BB16" s="262">
        <f t="shared" si="4"/>
        <v>0.74028812824956669</v>
      </c>
      <c r="BC16" s="262">
        <f t="shared" si="4"/>
        <v>0.73818890814558069</v>
      </c>
      <c r="BD16" s="262">
        <f t="shared" si="4"/>
        <v>0.73608968804159447</v>
      </c>
      <c r="BE16" s="262">
        <f t="shared" si="4"/>
        <v>0.73399046793760836</v>
      </c>
      <c r="BF16" s="262">
        <f t="shared" si="4"/>
        <v>0.73249566724436743</v>
      </c>
      <c r="BG16" s="262">
        <f t="shared" si="4"/>
        <v>0.7310008665511265</v>
      </c>
      <c r="BH16" s="262">
        <f t="shared" si="4"/>
        <v>0.72950606585788558</v>
      </c>
      <c r="BI16" s="262">
        <f t="shared" si="4"/>
        <v>0.72801126516464476</v>
      </c>
      <c r="BJ16" s="262">
        <f t="shared" si="4"/>
        <v>0.72651646447140383</v>
      </c>
      <c r="BK16" s="262">
        <f t="shared" si="4"/>
        <v>0.72502166377816291</v>
      </c>
      <c r="BL16" s="262">
        <f t="shared" si="4"/>
        <v>0.72352686308492198</v>
      </c>
      <c r="BM16" s="262">
        <f t="shared" si="4"/>
        <v>0.72203206239168116</v>
      </c>
      <c r="BN16" s="262">
        <f t="shared" si="4"/>
        <v>0.72053726169844023</v>
      </c>
    </row>
    <row r="17" spans="1:66" x14ac:dyDescent="0.35">
      <c r="A17" s="52">
        <v>120</v>
      </c>
      <c r="B17" s="52" t="s">
        <v>415</v>
      </c>
      <c r="C17" s="52">
        <v>6717</v>
      </c>
      <c r="D17" s="52" t="s">
        <v>191</v>
      </c>
      <c r="E17" s="52">
        <v>5110</v>
      </c>
      <c r="F17" s="52" t="s">
        <v>38</v>
      </c>
      <c r="G17" s="52" t="s">
        <v>86</v>
      </c>
      <c r="R17" s="228"/>
      <c r="AK17" s="52">
        <v>16237</v>
      </c>
      <c r="AL17" s="52">
        <v>16197.8</v>
      </c>
      <c r="AM17" s="52">
        <v>16158.6</v>
      </c>
      <c r="AN17" s="52">
        <v>16119.4</v>
      </c>
      <c r="AO17" s="52">
        <v>16080.2</v>
      </c>
      <c r="AP17" s="52">
        <v>16041</v>
      </c>
      <c r="AQ17" s="52">
        <v>16001.8</v>
      </c>
      <c r="AR17" s="52">
        <v>15962.6</v>
      </c>
      <c r="AS17" s="52">
        <v>15923.4</v>
      </c>
      <c r="AT17" s="52">
        <v>15884.2</v>
      </c>
      <c r="AU17" s="52">
        <v>15845</v>
      </c>
      <c r="AV17" s="52">
        <v>15794.975</v>
      </c>
      <c r="AW17" s="52">
        <v>15744.95</v>
      </c>
      <c r="AX17" s="52">
        <v>15694.924999999999</v>
      </c>
      <c r="AY17" s="52">
        <v>15644.9</v>
      </c>
      <c r="AZ17" s="52">
        <v>15594.875</v>
      </c>
      <c r="BA17" s="52">
        <v>15544.85</v>
      </c>
      <c r="BB17" s="52">
        <v>15494.825000000001</v>
      </c>
      <c r="BC17" s="52">
        <v>15444.8</v>
      </c>
      <c r="BD17" s="52">
        <v>15394.775</v>
      </c>
      <c r="BE17" s="52">
        <v>15344.75</v>
      </c>
      <c r="BF17" s="52">
        <v>15292.7</v>
      </c>
      <c r="BG17" s="52">
        <v>15240.65</v>
      </c>
      <c r="BH17" s="52">
        <v>15188.6</v>
      </c>
      <c r="BI17" s="52">
        <v>15136.55</v>
      </c>
      <c r="BJ17" s="52">
        <v>15084.5</v>
      </c>
      <c r="BK17" s="52">
        <v>15032.45</v>
      </c>
      <c r="BL17" s="52">
        <v>14980.4</v>
      </c>
      <c r="BM17" s="52">
        <v>14928.35</v>
      </c>
      <c r="BN17" s="52">
        <v>14876.3</v>
      </c>
    </row>
    <row r="18" spans="1:66" x14ac:dyDescent="0.35">
      <c r="A18" s="52">
        <v>120</v>
      </c>
      <c r="B18" s="52" t="s">
        <v>415</v>
      </c>
      <c r="C18" s="52">
        <v>6716</v>
      </c>
      <c r="D18" s="52" t="s">
        <v>192</v>
      </c>
      <c r="E18" s="52">
        <v>5110</v>
      </c>
      <c r="F18" s="52" t="s">
        <v>38</v>
      </c>
      <c r="G18" s="52" t="s">
        <v>86</v>
      </c>
      <c r="R18" s="228"/>
      <c r="AK18" s="52">
        <v>1606</v>
      </c>
      <c r="AL18" s="52">
        <v>1603.4</v>
      </c>
      <c r="AM18" s="52">
        <v>1600.8</v>
      </c>
      <c r="AN18" s="52">
        <v>1598.2</v>
      </c>
      <c r="AO18" s="52">
        <v>1595.6</v>
      </c>
      <c r="AP18" s="52">
        <v>1593</v>
      </c>
      <c r="AQ18" s="52">
        <v>1590.4</v>
      </c>
      <c r="AR18" s="52">
        <v>1587.8</v>
      </c>
      <c r="AS18" s="52">
        <v>1585.2</v>
      </c>
      <c r="AT18" s="52">
        <v>1582.6</v>
      </c>
      <c r="AU18" s="52">
        <v>1580</v>
      </c>
      <c r="AV18" s="52">
        <v>1581.575</v>
      </c>
      <c r="AW18" s="52">
        <v>1583.15</v>
      </c>
      <c r="AX18" s="52">
        <v>1584.7249999999999</v>
      </c>
      <c r="AY18" s="52">
        <v>1586.3</v>
      </c>
      <c r="AZ18" s="52">
        <v>1587.875</v>
      </c>
      <c r="BA18" s="52">
        <v>1589.45</v>
      </c>
      <c r="BB18" s="52">
        <v>1591.0250000000001</v>
      </c>
      <c r="BC18" s="52">
        <v>1592.6</v>
      </c>
      <c r="BD18" s="52">
        <v>1594.175</v>
      </c>
      <c r="BE18" s="52">
        <v>1595.75</v>
      </c>
      <c r="BF18" s="52">
        <v>1613.3</v>
      </c>
      <c r="BG18" s="52">
        <v>1630.85</v>
      </c>
      <c r="BH18" s="52">
        <v>1648.4</v>
      </c>
      <c r="BI18" s="52">
        <v>1665.95</v>
      </c>
      <c r="BJ18" s="52">
        <v>1683.5</v>
      </c>
      <c r="BK18" s="52">
        <v>1701.05</v>
      </c>
      <c r="BL18" s="52">
        <v>1718.6</v>
      </c>
      <c r="BM18" s="52">
        <v>1736.15</v>
      </c>
      <c r="BN18" s="52">
        <v>1753.7</v>
      </c>
    </row>
    <row r="19" spans="1:66" x14ac:dyDescent="0.35">
      <c r="A19" s="52">
        <v>120</v>
      </c>
      <c r="B19" s="52" t="s">
        <v>415</v>
      </c>
      <c r="C19" s="52">
        <v>6670</v>
      </c>
      <c r="D19" s="52" t="s">
        <v>193</v>
      </c>
      <c r="E19" s="52">
        <v>5110</v>
      </c>
      <c r="F19" s="52" t="s">
        <v>38</v>
      </c>
      <c r="G19" s="52" t="s">
        <v>86</v>
      </c>
      <c r="R19" s="228"/>
      <c r="AK19" s="52">
        <v>3577</v>
      </c>
      <c r="AL19" s="52">
        <v>3616.8</v>
      </c>
      <c r="AM19" s="52">
        <v>3656.6</v>
      </c>
      <c r="AN19" s="52">
        <v>3697.4</v>
      </c>
      <c r="AO19" s="52">
        <v>3714.2</v>
      </c>
      <c r="AP19" s="52">
        <v>3746</v>
      </c>
      <c r="AQ19" s="52">
        <v>3787.8</v>
      </c>
      <c r="AR19" s="52">
        <v>3773.6</v>
      </c>
      <c r="AS19" s="52">
        <v>3806.4</v>
      </c>
      <c r="AT19" s="52">
        <v>3840.2</v>
      </c>
      <c r="AU19" s="52">
        <v>3849</v>
      </c>
      <c r="AV19" s="52">
        <v>3862.45</v>
      </c>
      <c r="AW19" s="52">
        <v>3875.9</v>
      </c>
      <c r="AX19" s="52">
        <v>3889.35</v>
      </c>
      <c r="AY19" s="52">
        <v>3902.8</v>
      </c>
      <c r="AZ19" s="52">
        <v>3912.25</v>
      </c>
      <c r="BA19" s="52">
        <v>3920.7</v>
      </c>
      <c r="BB19" s="52">
        <v>3931.15</v>
      </c>
      <c r="BC19" s="52">
        <v>3938.6</v>
      </c>
      <c r="BD19" s="52">
        <v>3923.05</v>
      </c>
      <c r="BE19" s="52">
        <v>3919.5</v>
      </c>
      <c r="BF19" s="52">
        <v>3897.5</v>
      </c>
      <c r="BG19" s="52">
        <v>3909.5</v>
      </c>
      <c r="BH19" s="52">
        <v>3908</v>
      </c>
      <c r="BI19" s="52">
        <v>3837.5</v>
      </c>
      <c r="BJ19" s="52">
        <v>3818</v>
      </c>
      <c r="BK19" s="52">
        <v>3852.5</v>
      </c>
      <c r="BL19" s="52">
        <v>3937</v>
      </c>
      <c r="BM19" s="52">
        <v>4021.5</v>
      </c>
      <c r="BN19" s="52">
        <v>4056</v>
      </c>
    </row>
    <row r="20" spans="1:66" x14ac:dyDescent="0.35">
      <c r="A20" s="52">
        <v>120</v>
      </c>
      <c r="B20" s="52" t="s">
        <v>415</v>
      </c>
      <c r="C20" s="52">
        <v>6680</v>
      </c>
      <c r="D20" s="52" t="s">
        <v>194</v>
      </c>
      <c r="E20" s="52">
        <v>5110</v>
      </c>
      <c r="F20" s="52" t="s">
        <v>38</v>
      </c>
      <c r="G20" s="52" t="s">
        <v>86</v>
      </c>
      <c r="H20" s="52">
        <v>600</v>
      </c>
      <c r="I20" s="52">
        <v>600</v>
      </c>
      <c r="J20" s="52">
        <v>600</v>
      </c>
      <c r="K20" s="52">
        <v>600</v>
      </c>
      <c r="L20" s="52">
        <v>600</v>
      </c>
      <c r="M20" s="52">
        <v>600</v>
      </c>
      <c r="N20" s="52">
        <v>600</v>
      </c>
      <c r="O20" s="52">
        <v>600</v>
      </c>
      <c r="P20" s="52">
        <v>600</v>
      </c>
      <c r="Q20" s="52">
        <v>600</v>
      </c>
      <c r="R20" s="228">
        <v>600</v>
      </c>
      <c r="S20" s="52">
        <v>600</v>
      </c>
      <c r="T20" s="52">
        <v>600</v>
      </c>
      <c r="U20" s="52">
        <v>600</v>
      </c>
      <c r="V20" s="52">
        <v>600</v>
      </c>
      <c r="W20" s="52">
        <v>600</v>
      </c>
      <c r="X20" s="52">
        <v>600</v>
      </c>
      <c r="Y20" s="52">
        <v>600</v>
      </c>
      <c r="Z20" s="52">
        <v>600</v>
      </c>
      <c r="AA20" s="52">
        <v>600</v>
      </c>
      <c r="AB20" s="52">
        <v>600</v>
      </c>
      <c r="AC20" s="52">
        <v>600</v>
      </c>
      <c r="AD20" s="52">
        <v>600</v>
      </c>
      <c r="AE20" s="52">
        <v>600</v>
      </c>
      <c r="AF20" s="52">
        <v>600</v>
      </c>
      <c r="AG20" s="52">
        <v>600</v>
      </c>
      <c r="AH20" s="52">
        <v>600</v>
      </c>
      <c r="AI20" s="52">
        <v>600</v>
      </c>
      <c r="AJ20" s="52">
        <v>600</v>
      </c>
      <c r="AK20" s="52">
        <v>600</v>
      </c>
      <c r="AL20" s="52">
        <v>600</v>
      </c>
      <c r="AM20" s="52">
        <v>600</v>
      </c>
      <c r="AN20" s="52">
        <v>600</v>
      </c>
      <c r="AO20" s="52">
        <v>600</v>
      </c>
      <c r="AP20" s="52">
        <v>600</v>
      </c>
      <c r="AQ20" s="52">
        <v>600</v>
      </c>
      <c r="AR20" s="52">
        <v>600</v>
      </c>
      <c r="AS20" s="52">
        <v>600</v>
      </c>
      <c r="AT20" s="52">
        <v>600</v>
      </c>
      <c r="AU20" s="52">
        <v>600</v>
      </c>
      <c r="AV20" s="52">
        <v>600</v>
      </c>
      <c r="AW20" s="52">
        <v>600</v>
      </c>
      <c r="AX20" s="52">
        <v>600</v>
      </c>
      <c r="AY20" s="52">
        <v>600</v>
      </c>
      <c r="AZ20" s="52">
        <v>600</v>
      </c>
      <c r="BA20" s="52">
        <v>600</v>
      </c>
      <c r="BB20" s="52">
        <v>600</v>
      </c>
      <c r="BC20" s="52">
        <v>600</v>
      </c>
      <c r="BD20" s="52">
        <v>600</v>
      </c>
      <c r="BE20" s="52">
        <v>600</v>
      </c>
      <c r="BF20" s="52">
        <v>600</v>
      </c>
      <c r="BG20" s="52">
        <v>600</v>
      </c>
      <c r="BH20" s="52">
        <v>600</v>
      </c>
      <c r="BI20" s="52">
        <v>600</v>
      </c>
      <c r="BJ20" s="52">
        <v>600</v>
      </c>
      <c r="BK20" s="52">
        <v>600</v>
      </c>
      <c r="BL20" s="52">
        <v>600</v>
      </c>
      <c r="BM20" s="52">
        <v>600</v>
      </c>
      <c r="BN20" s="52">
        <v>600</v>
      </c>
    </row>
    <row r="21" spans="1:66" x14ac:dyDescent="0.35">
      <c r="A21" s="52">
        <v>120</v>
      </c>
      <c r="B21" s="52" t="s">
        <v>415</v>
      </c>
      <c r="C21" s="52">
        <v>6690</v>
      </c>
      <c r="D21" s="52" t="s">
        <v>195</v>
      </c>
      <c r="E21" s="52">
        <v>5110</v>
      </c>
      <c r="F21" s="52" t="s">
        <v>38</v>
      </c>
      <c r="G21" s="52" t="s">
        <v>86</v>
      </c>
      <c r="H21" s="52">
        <v>12</v>
      </c>
      <c r="I21" s="52">
        <v>12</v>
      </c>
      <c r="J21" s="52">
        <v>13</v>
      </c>
      <c r="K21" s="52">
        <v>13</v>
      </c>
      <c r="L21" s="52">
        <v>13</v>
      </c>
      <c r="M21" s="52">
        <v>15</v>
      </c>
      <c r="N21" s="52">
        <v>15</v>
      </c>
      <c r="O21" s="52">
        <v>17</v>
      </c>
      <c r="P21" s="52">
        <v>17</v>
      </c>
      <c r="Q21" s="52">
        <v>17</v>
      </c>
      <c r="R21" s="228">
        <v>19</v>
      </c>
      <c r="S21" s="52">
        <v>25</v>
      </c>
      <c r="T21" s="52">
        <v>30</v>
      </c>
      <c r="U21" s="52">
        <v>35</v>
      </c>
      <c r="V21" s="52">
        <v>40</v>
      </c>
      <c r="W21" s="52">
        <v>50</v>
      </c>
      <c r="X21" s="52">
        <v>66</v>
      </c>
      <c r="Y21" s="52">
        <v>78</v>
      </c>
      <c r="Z21" s="52">
        <v>90</v>
      </c>
      <c r="AA21" s="52">
        <v>115</v>
      </c>
      <c r="AB21" s="52">
        <v>116</v>
      </c>
      <c r="AC21" s="52">
        <v>118</v>
      </c>
      <c r="AD21" s="52">
        <v>118</v>
      </c>
      <c r="AE21" s="52">
        <v>118</v>
      </c>
      <c r="AF21" s="52">
        <v>119</v>
      </c>
      <c r="AG21" s="52">
        <v>120</v>
      </c>
      <c r="AH21" s="52">
        <v>120</v>
      </c>
      <c r="AI21" s="52">
        <v>125</v>
      </c>
      <c r="AJ21" s="52">
        <v>130</v>
      </c>
      <c r="AK21" s="52">
        <v>135</v>
      </c>
      <c r="AL21" s="52">
        <v>140</v>
      </c>
      <c r="AM21" s="52">
        <v>145</v>
      </c>
      <c r="AN21" s="52">
        <v>150</v>
      </c>
      <c r="AO21" s="52">
        <v>155</v>
      </c>
      <c r="AP21" s="52">
        <v>155</v>
      </c>
      <c r="AQ21" s="52">
        <v>156</v>
      </c>
      <c r="AR21" s="52">
        <v>164</v>
      </c>
      <c r="AS21" s="52">
        <v>190</v>
      </c>
      <c r="AT21" s="52">
        <v>250</v>
      </c>
      <c r="AU21" s="52">
        <v>296</v>
      </c>
      <c r="AV21" s="52">
        <v>300</v>
      </c>
      <c r="AW21" s="52">
        <v>307</v>
      </c>
      <c r="AX21" s="52">
        <v>300</v>
      </c>
      <c r="AY21" s="52">
        <v>300</v>
      </c>
      <c r="AZ21" s="52">
        <v>300</v>
      </c>
      <c r="BA21" s="52">
        <v>300</v>
      </c>
      <c r="BB21" s="52">
        <v>303.3</v>
      </c>
      <c r="BC21" s="52">
        <v>316</v>
      </c>
      <c r="BD21" s="52">
        <v>328</v>
      </c>
      <c r="BE21" s="52">
        <v>340</v>
      </c>
      <c r="BF21" s="52">
        <v>352</v>
      </c>
      <c r="BG21" s="52">
        <v>364.9</v>
      </c>
      <c r="BH21" s="52">
        <v>380</v>
      </c>
      <c r="BI21" s="52">
        <v>395</v>
      </c>
      <c r="BJ21" s="52">
        <v>410</v>
      </c>
      <c r="BK21" s="52">
        <v>425</v>
      </c>
      <c r="BL21" s="52">
        <v>439</v>
      </c>
      <c r="BM21" s="52">
        <v>439</v>
      </c>
      <c r="BN21" s="52">
        <v>439</v>
      </c>
    </row>
    <row r="22" spans="1:66" x14ac:dyDescent="0.35">
      <c r="A22" s="52">
        <v>120</v>
      </c>
      <c r="B22" s="52" t="s">
        <v>415</v>
      </c>
      <c r="C22" s="52">
        <v>6611</v>
      </c>
      <c r="D22" s="52" t="s">
        <v>196</v>
      </c>
      <c r="E22" s="52">
        <v>5110</v>
      </c>
      <c r="F22" s="52" t="s">
        <v>38</v>
      </c>
      <c r="G22" s="52" t="s">
        <v>86</v>
      </c>
      <c r="R22" s="228"/>
      <c r="AW22" s="52">
        <v>298.60000000000002</v>
      </c>
      <c r="BB22" s="52">
        <v>270.70999999999998</v>
      </c>
      <c r="BF22" s="52">
        <v>260</v>
      </c>
      <c r="BG22" s="52">
        <v>268</v>
      </c>
      <c r="BH22" s="52">
        <v>284</v>
      </c>
      <c r="BI22" s="52">
        <v>273</v>
      </c>
    </row>
    <row r="23" spans="1:66" x14ac:dyDescent="0.35">
      <c r="A23" s="52">
        <v>120</v>
      </c>
      <c r="B23" s="52" t="s">
        <v>415</v>
      </c>
      <c r="C23" s="52">
        <v>6671</v>
      </c>
      <c r="D23" s="52" t="s">
        <v>197</v>
      </c>
      <c r="E23" s="52">
        <v>5110</v>
      </c>
      <c r="F23" s="52" t="s">
        <v>38</v>
      </c>
      <c r="G23" s="52" t="s">
        <v>86</v>
      </c>
      <c r="R23" s="228"/>
      <c r="BC23" s="52">
        <v>1.8</v>
      </c>
      <c r="BD23" s="52">
        <v>5.24</v>
      </c>
      <c r="BE23" s="52">
        <v>6.01</v>
      </c>
      <c r="BF23" s="52">
        <v>5.99</v>
      </c>
      <c r="BG23" s="52">
        <v>5.99</v>
      </c>
      <c r="BH23" s="52">
        <v>6.44</v>
      </c>
      <c r="BI23" s="52">
        <v>6.3</v>
      </c>
      <c r="BJ23" s="52">
        <v>1.45</v>
      </c>
      <c r="BK23" s="52">
        <v>7.7</v>
      </c>
      <c r="BL23" s="52">
        <v>7.7</v>
      </c>
      <c r="BM23" s="52">
        <v>7.7</v>
      </c>
      <c r="BN23" s="52">
        <v>8.9499999999999993</v>
      </c>
    </row>
    <row r="24" spans="1:66" x14ac:dyDescent="0.35">
      <c r="A24" s="52">
        <v>120</v>
      </c>
      <c r="B24" s="52" t="s">
        <v>415</v>
      </c>
      <c r="C24" s="52">
        <v>6668</v>
      </c>
      <c r="D24" s="52" t="s">
        <v>408</v>
      </c>
      <c r="E24" s="52">
        <v>5110</v>
      </c>
      <c r="F24" s="52" t="s">
        <v>38</v>
      </c>
      <c r="G24" s="52" t="s">
        <v>86</v>
      </c>
      <c r="R24" s="228"/>
      <c r="BL24" s="52">
        <v>7.7</v>
      </c>
      <c r="BM24" s="52">
        <v>7.7</v>
      </c>
    </row>
    <row r="25" spans="1:66" x14ac:dyDescent="0.35">
      <c r="A25" s="52">
        <v>120</v>
      </c>
      <c r="B25" s="52" t="s">
        <v>415</v>
      </c>
      <c r="C25" s="52">
        <v>6714</v>
      </c>
      <c r="D25" s="52" t="s">
        <v>198</v>
      </c>
      <c r="E25" s="52">
        <v>5110</v>
      </c>
      <c r="F25" s="52" t="s">
        <v>38</v>
      </c>
      <c r="G25" s="52" t="s">
        <v>86</v>
      </c>
      <c r="R25" s="228"/>
      <c r="AK25" s="52">
        <v>1592.9</v>
      </c>
      <c r="AL25" s="52">
        <v>1577.4880000000001</v>
      </c>
      <c r="AM25" s="52">
        <v>1562.076</v>
      </c>
      <c r="AN25" s="52">
        <v>1546.664</v>
      </c>
      <c r="AO25" s="52">
        <v>1531.252</v>
      </c>
      <c r="AP25" s="52">
        <v>1515.84</v>
      </c>
      <c r="AQ25" s="52">
        <v>1500.4280000000001</v>
      </c>
      <c r="AR25" s="52">
        <v>1485.0160000000001</v>
      </c>
      <c r="AS25" s="52">
        <v>1469.604</v>
      </c>
      <c r="AT25" s="52">
        <v>1454.192</v>
      </c>
      <c r="AU25" s="52">
        <v>1438.78</v>
      </c>
      <c r="AV25" s="52">
        <v>1422.7280000000001</v>
      </c>
      <c r="AW25" s="52">
        <v>1406.6759999999999</v>
      </c>
      <c r="AX25" s="52">
        <v>1390.624</v>
      </c>
      <c r="AY25" s="52">
        <v>1374.5719999999999</v>
      </c>
      <c r="AZ25" s="52">
        <v>1358.52</v>
      </c>
      <c r="BA25" s="52">
        <v>1342.0419999999999</v>
      </c>
      <c r="BB25" s="52">
        <v>1325.5640000000001</v>
      </c>
      <c r="BC25" s="52">
        <v>1309.086</v>
      </c>
      <c r="BD25" s="52">
        <v>1292.6079999999999</v>
      </c>
      <c r="BE25" s="52">
        <v>1276.1300000000001</v>
      </c>
      <c r="BF25" s="52">
        <v>1259.6500000000001</v>
      </c>
      <c r="BG25" s="52">
        <v>1243.17</v>
      </c>
      <c r="BH25" s="52">
        <v>1226.69</v>
      </c>
      <c r="BI25" s="52">
        <v>1210.21</v>
      </c>
      <c r="BJ25" s="52">
        <v>1193.73</v>
      </c>
      <c r="BK25" s="52">
        <v>1193.73</v>
      </c>
      <c r="BL25" s="52">
        <v>1193.73</v>
      </c>
    </row>
    <row r="26" spans="1:66" x14ac:dyDescent="0.35"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</row>
    <row r="27" spans="1:66" x14ac:dyDescent="0.35"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</row>
    <row r="28" spans="1:66" x14ac:dyDescent="0.35"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</row>
    <row r="29" spans="1:66" x14ac:dyDescent="0.35"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</row>
    <row r="30" spans="1:66" x14ac:dyDescent="0.35"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</row>
    <row r="31" spans="1:66" x14ac:dyDescent="0.35"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</row>
    <row r="32" spans="1:66" x14ac:dyDescent="0.35"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</row>
    <row r="33" spans="8:66" x14ac:dyDescent="0.35"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</row>
    <row r="34" spans="8:66" x14ac:dyDescent="0.35"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BA53023"/>
  <sheetViews>
    <sheetView workbookViewId="0">
      <pane xSplit="1" ySplit="17" topLeftCell="B18" activePane="bottomRight" state="frozen"/>
      <selection pane="topRight" activeCell="B1" sqref="B1"/>
      <selection pane="bottomLeft" activeCell="A17" sqref="A17"/>
      <selection pane="bottomRight" activeCell="A87" sqref="A87"/>
    </sheetView>
  </sheetViews>
  <sheetFormatPr defaultRowHeight="14.5" x14ac:dyDescent="0.35"/>
  <cols>
    <col min="1" max="1" width="66.81640625" style="71" customWidth="1"/>
    <col min="2" max="26" width="17.6328125" style="52" customWidth="1"/>
    <col min="27" max="27" width="17.6328125" style="18" customWidth="1"/>
    <col min="28" max="30" width="17.6328125" style="52" customWidth="1"/>
    <col min="31" max="31" width="17.6328125" style="18" customWidth="1"/>
    <col min="32" max="42" width="17.6328125" style="52" customWidth="1"/>
    <col min="43" max="16384" width="8.7265625" style="52"/>
  </cols>
  <sheetData>
    <row r="1" spans="1:42" ht="18.5" x14ac:dyDescent="0.45">
      <c r="A1" s="82" t="s">
        <v>414</v>
      </c>
      <c r="B1" s="18"/>
      <c r="AA1" s="52"/>
      <c r="AE1" s="52"/>
    </row>
    <row r="2" spans="1:42" ht="36" x14ac:dyDescent="0.35">
      <c r="A2" s="264" t="s">
        <v>409</v>
      </c>
      <c r="V2" s="17"/>
    </row>
    <row r="3" spans="1:42" x14ac:dyDescent="0.35">
      <c r="A3"/>
      <c r="V3" s="17"/>
    </row>
    <row r="4" spans="1:42" ht="18" x14ac:dyDescent="0.35">
      <c r="A4" s="264" t="s">
        <v>72</v>
      </c>
      <c r="V4" s="17"/>
    </row>
    <row r="5" spans="1:42" x14ac:dyDescent="0.35">
      <c r="A5"/>
      <c r="V5" s="17"/>
    </row>
    <row r="6" spans="1:42" ht="18" x14ac:dyDescent="0.35">
      <c r="A6" s="264" t="s">
        <v>410</v>
      </c>
      <c r="V6" s="17"/>
    </row>
    <row r="7" spans="1:42" x14ac:dyDescent="0.35">
      <c r="A7"/>
      <c r="V7" s="17"/>
    </row>
    <row r="8" spans="1:42" ht="18" x14ac:dyDescent="0.35">
      <c r="A8" s="264" t="s">
        <v>411</v>
      </c>
      <c r="V8" s="17"/>
    </row>
    <row r="9" spans="1:42" x14ac:dyDescent="0.35">
      <c r="A9"/>
      <c r="V9" s="17"/>
    </row>
    <row r="10" spans="1:42" ht="18" x14ac:dyDescent="0.35">
      <c r="A10" s="264" t="s">
        <v>412</v>
      </c>
      <c r="V10" s="17"/>
    </row>
    <row r="11" spans="1:42" x14ac:dyDescent="0.35">
      <c r="A11"/>
      <c r="V11" s="17"/>
    </row>
    <row r="12" spans="1:42" ht="18" x14ac:dyDescent="0.35">
      <c r="A12" s="264" t="s">
        <v>413</v>
      </c>
      <c r="V12" s="17"/>
    </row>
    <row r="13" spans="1:42" x14ac:dyDescent="0.35">
      <c r="A13"/>
      <c r="V13" s="17"/>
    </row>
    <row r="14" spans="1:42" ht="18" x14ac:dyDescent="0.35">
      <c r="A14" s="264" t="s">
        <v>407</v>
      </c>
      <c r="V14" s="17"/>
    </row>
    <row r="15" spans="1:42" x14ac:dyDescent="0.35">
      <c r="B15" s="18"/>
      <c r="AA15" s="52"/>
      <c r="AE15" s="52"/>
    </row>
    <row r="16" spans="1:42" s="53" customFormat="1" x14ac:dyDescent="0.35">
      <c r="B16" s="53">
        <v>1971</v>
      </c>
      <c r="C16" s="53">
        <f>B16+1</f>
        <v>1972</v>
      </c>
      <c r="D16" s="53">
        <f t="shared" ref="D16:U16" si="0">C16+1</f>
        <v>1973</v>
      </c>
      <c r="E16" s="53">
        <f t="shared" si="0"/>
        <v>1974</v>
      </c>
      <c r="F16" s="53">
        <f t="shared" si="0"/>
        <v>1975</v>
      </c>
      <c r="G16" s="53">
        <f t="shared" si="0"/>
        <v>1976</v>
      </c>
      <c r="H16" s="53">
        <f t="shared" si="0"/>
        <v>1977</v>
      </c>
      <c r="I16" s="53">
        <f t="shared" si="0"/>
        <v>1978</v>
      </c>
      <c r="J16" s="53">
        <f t="shared" si="0"/>
        <v>1979</v>
      </c>
      <c r="K16" s="53">
        <f t="shared" si="0"/>
        <v>1980</v>
      </c>
      <c r="L16" s="53">
        <f t="shared" si="0"/>
        <v>1981</v>
      </c>
      <c r="M16" s="53">
        <f t="shared" si="0"/>
        <v>1982</v>
      </c>
      <c r="N16" s="53">
        <f t="shared" si="0"/>
        <v>1983</v>
      </c>
      <c r="O16" s="53">
        <f t="shared" si="0"/>
        <v>1984</v>
      </c>
      <c r="P16" s="53">
        <f t="shared" si="0"/>
        <v>1985</v>
      </c>
      <c r="Q16" s="53">
        <f t="shared" si="0"/>
        <v>1986</v>
      </c>
      <c r="R16" s="53">
        <f t="shared" si="0"/>
        <v>1987</v>
      </c>
      <c r="S16" s="53">
        <f t="shared" si="0"/>
        <v>1988</v>
      </c>
      <c r="T16" s="53">
        <f t="shared" si="0"/>
        <v>1989</v>
      </c>
      <c r="U16" s="53">
        <f t="shared" si="0"/>
        <v>1990</v>
      </c>
      <c r="V16" s="53">
        <v>1991</v>
      </c>
      <c r="W16" s="53">
        <v>1992</v>
      </c>
      <c r="X16" s="53">
        <v>1993</v>
      </c>
      <c r="Y16" s="53">
        <v>1994</v>
      </c>
      <c r="Z16" s="53">
        <v>1995</v>
      </c>
      <c r="AA16" s="53">
        <v>1996</v>
      </c>
      <c r="AB16" s="53">
        <v>1997</v>
      </c>
      <c r="AC16" s="53">
        <v>1998</v>
      </c>
      <c r="AD16" s="53">
        <v>1999</v>
      </c>
      <c r="AE16" s="53">
        <v>2000</v>
      </c>
      <c r="AF16" s="53">
        <v>2001</v>
      </c>
      <c r="AG16" s="53">
        <v>2002</v>
      </c>
      <c r="AH16" s="53">
        <v>2003</v>
      </c>
      <c r="AI16" s="53">
        <v>2004</v>
      </c>
      <c r="AJ16" s="53">
        <v>2005</v>
      </c>
      <c r="AK16" s="53">
        <v>2006</v>
      </c>
      <c r="AL16" s="53">
        <v>2007</v>
      </c>
      <c r="AM16" s="53">
        <v>2008</v>
      </c>
      <c r="AN16" s="53">
        <v>2009</v>
      </c>
      <c r="AO16" s="53">
        <v>2010</v>
      </c>
      <c r="AP16" s="53">
        <f>AO16+1</f>
        <v>2011</v>
      </c>
    </row>
    <row r="17" spans="1:42" s="39" customFormat="1" x14ac:dyDescent="0.35">
      <c r="B17" s="75" t="s">
        <v>131</v>
      </c>
      <c r="C17" s="75" t="s">
        <v>131</v>
      </c>
      <c r="D17" s="75" t="s">
        <v>131</v>
      </c>
      <c r="E17" s="75" t="s">
        <v>131</v>
      </c>
      <c r="F17" s="75" t="s">
        <v>131</v>
      </c>
      <c r="G17" s="75" t="s">
        <v>131</v>
      </c>
      <c r="H17" s="75" t="s">
        <v>131</v>
      </c>
      <c r="I17" s="75" t="s">
        <v>131</v>
      </c>
      <c r="J17" s="75" t="s">
        <v>131</v>
      </c>
      <c r="K17" s="75" t="s">
        <v>131</v>
      </c>
      <c r="L17" s="75" t="s">
        <v>131</v>
      </c>
      <c r="M17" s="75" t="s">
        <v>131</v>
      </c>
      <c r="N17" s="75" t="s">
        <v>131</v>
      </c>
      <c r="O17" s="75" t="s">
        <v>131</v>
      </c>
      <c r="P17" s="75" t="s">
        <v>131</v>
      </c>
      <c r="Q17" s="75" t="s">
        <v>131</v>
      </c>
      <c r="R17" s="75" t="s">
        <v>131</v>
      </c>
      <c r="S17" s="75" t="s">
        <v>131</v>
      </c>
      <c r="T17" s="75" t="s">
        <v>131</v>
      </c>
      <c r="U17" s="75" t="s">
        <v>131</v>
      </c>
      <c r="V17" s="75" t="s">
        <v>131</v>
      </c>
      <c r="W17" s="75" t="s">
        <v>131</v>
      </c>
      <c r="X17" s="75" t="s">
        <v>131</v>
      </c>
      <c r="Y17" s="75" t="s">
        <v>131</v>
      </c>
      <c r="Z17" s="75" t="s">
        <v>131</v>
      </c>
      <c r="AA17" s="75" t="s">
        <v>131</v>
      </c>
      <c r="AB17" s="75" t="s">
        <v>131</v>
      </c>
      <c r="AC17" s="75" t="s">
        <v>131</v>
      </c>
      <c r="AD17" s="75" t="s">
        <v>131</v>
      </c>
      <c r="AE17" s="75" t="s">
        <v>131</v>
      </c>
      <c r="AF17" s="75" t="s">
        <v>131</v>
      </c>
      <c r="AG17" s="75" t="s">
        <v>131</v>
      </c>
      <c r="AH17" s="75" t="s">
        <v>131</v>
      </c>
      <c r="AI17" s="75" t="s">
        <v>131</v>
      </c>
      <c r="AJ17" s="75" t="s">
        <v>131</v>
      </c>
      <c r="AK17" s="75" t="s">
        <v>131</v>
      </c>
      <c r="AL17" s="75" t="s">
        <v>131</v>
      </c>
      <c r="AM17" s="75" t="s">
        <v>131</v>
      </c>
      <c r="AN17" s="75" t="s">
        <v>131</v>
      </c>
      <c r="AO17" s="75" t="s">
        <v>131</v>
      </c>
      <c r="AP17" s="75" t="s">
        <v>131</v>
      </c>
    </row>
    <row r="18" spans="1:42" x14ac:dyDescent="0.35">
      <c r="A18" s="52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</row>
    <row r="19" spans="1:42" x14ac:dyDescent="0.35">
      <c r="A19" s="52"/>
      <c r="B19" s="17">
        <f>IF('lao raw lpjml output'!A4&lt;0,0,'lao raw lpjml output'!A4)</f>
        <v>509.17700000000002</v>
      </c>
      <c r="C19" s="17">
        <f>IF('lao raw lpjml output'!B4&lt;0,0,'lao raw lpjml output'!B4)</f>
        <v>568.55600000000004</v>
      </c>
      <c r="D19" s="17">
        <f>IF('lao raw lpjml output'!C4&lt;0,0,'lao raw lpjml output'!C4)</f>
        <v>444.29399999999998</v>
      </c>
      <c r="E19" s="17">
        <f>IF('lao raw lpjml output'!D4&lt;0,0,'lao raw lpjml output'!D4)</f>
        <v>448.48200000000003</v>
      </c>
      <c r="F19" s="17">
        <f>IF('lao raw lpjml output'!E4&lt;0,0,'lao raw lpjml output'!E4)</f>
        <v>503.07400000000001</v>
      </c>
      <c r="G19" s="17">
        <f>IF('lao raw lpjml output'!F4&lt;0,0,'lao raw lpjml output'!F4)</f>
        <v>567.72299999999996</v>
      </c>
      <c r="H19" s="17">
        <f>IF('lao raw lpjml output'!G4&lt;0,0,'lao raw lpjml output'!G4)</f>
        <v>351.38900000000001</v>
      </c>
      <c r="I19" s="17">
        <f>IF('lao raw lpjml output'!H4&lt;0,0,'lao raw lpjml output'!H4)</f>
        <v>497.04199999999997</v>
      </c>
      <c r="J19" s="17">
        <f>IF('lao raw lpjml output'!I4&lt;0,0,'lao raw lpjml output'!I4)</f>
        <v>363.41500000000002</v>
      </c>
      <c r="K19" s="17">
        <f>IF('lao raw lpjml output'!J4&lt;0,0,'lao raw lpjml output'!J4)</f>
        <v>337.65800000000002</v>
      </c>
      <c r="L19" s="17">
        <f>IF('lao raw lpjml output'!K4&lt;0,0,'lao raw lpjml output'!K4)</f>
        <v>413.69099999999997</v>
      </c>
      <c r="M19" s="17">
        <f>IF('lao raw lpjml output'!L4&lt;0,0,'lao raw lpjml output'!L4)</f>
        <v>508.25799999999998</v>
      </c>
      <c r="N19" s="17">
        <f>IF('lao raw lpjml output'!M4&lt;0,0,'lao raw lpjml output'!M4)</f>
        <v>490.38299999999998</v>
      </c>
      <c r="O19" s="17">
        <f>IF('lao raw lpjml output'!N4&lt;0,0,'lao raw lpjml output'!N4)</f>
        <v>489.65</v>
      </c>
      <c r="P19" s="17">
        <f>IF('lao raw lpjml output'!O4&lt;0,0,'lao raw lpjml output'!O4)</f>
        <v>483.36200000000002</v>
      </c>
      <c r="Q19" s="17">
        <f>IF('lao raw lpjml output'!P4&lt;0,0,'lao raw lpjml output'!P4)</f>
        <v>464.62799999999999</v>
      </c>
      <c r="R19" s="17">
        <f>IF('lao raw lpjml output'!Q4&lt;0,0,'lao raw lpjml output'!Q4)</f>
        <v>480.69200000000001</v>
      </c>
      <c r="S19" s="17">
        <f>IF('lao raw lpjml output'!R4&lt;0,0,'lao raw lpjml output'!R4)</f>
        <v>523.20399999999995</v>
      </c>
      <c r="T19" s="17">
        <f>IF('lao raw lpjml output'!S4&lt;0,0,'lao raw lpjml output'!S4)</f>
        <v>535.351</v>
      </c>
      <c r="U19" s="17">
        <f>IF('lao raw lpjml output'!T4&lt;0,0,'lao raw lpjml output'!T4)</f>
        <v>550.55999999999995</v>
      </c>
      <c r="V19" s="17">
        <f>IF('lao raw lpjml output'!U4&lt;0,0,'lao raw lpjml output'!U4)</f>
        <v>386.85199999999998</v>
      </c>
      <c r="W19" s="17">
        <f>IF('lao raw lpjml output'!V4&lt;0,0,'lao raw lpjml output'!V4)</f>
        <v>458.83699999999999</v>
      </c>
      <c r="X19" s="17">
        <f>IF('lao raw lpjml output'!W4&lt;0,0,'lao raw lpjml output'!W4)</f>
        <v>420.18799999999999</v>
      </c>
      <c r="Y19" s="17">
        <f>IF('lao raw lpjml output'!X4&lt;0,0,'lao raw lpjml output'!X4)</f>
        <v>428.726</v>
      </c>
      <c r="Z19" s="17">
        <f>IF('lao raw lpjml output'!Y4&lt;0,0,'lao raw lpjml output'!Y4)</f>
        <v>466.62900000000002</v>
      </c>
      <c r="AA19" s="17">
        <f>IF('lao raw lpjml output'!Z4&lt;0,0,'lao raw lpjml output'!Z4)</f>
        <v>584.83100000000002</v>
      </c>
      <c r="AB19" s="17">
        <f>IF('lao raw lpjml output'!AA4&lt;0,0,'lao raw lpjml output'!AA4)</f>
        <v>578.42499999999995</v>
      </c>
      <c r="AC19" s="17">
        <f>IF('lao raw lpjml output'!AB4&lt;0,0,'lao raw lpjml output'!AB4)</f>
        <v>503.58699999999999</v>
      </c>
      <c r="AD19" s="17">
        <f>IF('lao raw lpjml output'!AC4&lt;0,0,'lao raw lpjml output'!AC4)</f>
        <v>414.08699999999999</v>
      </c>
      <c r="AE19" s="17">
        <f>IF('lao raw lpjml output'!AD4&lt;0,0,'lao raw lpjml output'!AD4)</f>
        <v>533.38099999999997</v>
      </c>
      <c r="AF19" s="17">
        <f>IF('lao raw lpjml output'!AE4&lt;0,0,'lao raw lpjml output'!AE4)</f>
        <v>533.38099999999997</v>
      </c>
      <c r="AG19" s="17">
        <f>IF('lao raw lpjml output'!AF4&lt;0,0,'lao raw lpjml output'!AF4)</f>
        <v>546.15499999999997</v>
      </c>
      <c r="AH19" s="17">
        <f>IF('lao raw lpjml output'!AG4&lt;0,0,'lao raw lpjml output'!AG4)</f>
        <v>546.15499999999997</v>
      </c>
      <c r="AI19" s="17">
        <f>IF('lao raw lpjml output'!AH4&lt;0,0,'lao raw lpjml output'!AH4)</f>
        <v>447.846</v>
      </c>
      <c r="AJ19" s="17">
        <f>IF('lao raw lpjml output'!AI4&lt;0,0,'lao raw lpjml output'!AI4)</f>
        <v>434.50299999999999</v>
      </c>
      <c r="AK19" s="17">
        <f>IF('lao raw lpjml output'!AJ4&lt;0,0,'lao raw lpjml output'!AJ4)</f>
        <v>600.89</v>
      </c>
      <c r="AL19" s="17">
        <f>IF('lao raw lpjml output'!AK4&lt;0,0,'lao raw lpjml output'!AK4)</f>
        <v>544.49900000000002</v>
      </c>
      <c r="AM19" s="17">
        <f>IF('lao raw lpjml output'!AL4&lt;0,0,'lao raw lpjml output'!AL4)</f>
        <v>604.98400000000004</v>
      </c>
      <c r="AN19" s="17">
        <f>IF('lao raw lpjml output'!AM4&lt;0,0,'lao raw lpjml output'!AM4)</f>
        <v>417.12799999999999</v>
      </c>
      <c r="AO19" s="17">
        <f>IF('lao raw lpjml output'!AN4&lt;0,0,'lao raw lpjml output'!AN4)</f>
        <v>510.96300000000002</v>
      </c>
      <c r="AP19" s="17">
        <f>IF('lao raw lpjml output'!AO4&lt;0,0,'lao raw lpjml output'!AO4)</f>
        <v>509.17700000000002</v>
      </c>
    </row>
    <row r="20" spans="1:42" x14ac:dyDescent="0.35">
      <c r="A20" s="52"/>
      <c r="B20" s="17">
        <f>IF('lao raw lpjml output'!A5&lt;0,0,'lao raw lpjml output'!A5)</f>
        <v>515.86500000000001</v>
      </c>
      <c r="C20" s="17">
        <f>IF('lao raw lpjml output'!B5&lt;0,0,'lao raw lpjml output'!B5)</f>
        <v>571.36500000000001</v>
      </c>
      <c r="D20" s="17">
        <f>IF('lao raw lpjml output'!C5&lt;0,0,'lao raw lpjml output'!C5)</f>
        <v>479.96699999999998</v>
      </c>
      <c r="E20" s="17">
        <f>IF('lao raw lpjml output'!D5&lt;0,0,'lao raw lpjml output'!D5)</f>
        <v>511.255</v>
      </c>
      <c r="F20" s="17">
        <f>IF('lao raw lpjml output'!E5&lt;0,0,'lao raw lpjml output'!E5)</f>
        <v>519.28399999999999</v>
      </c>
      <c r="G20" s="17">
        <f>IF('lao raw lpjml output'!F5&lt;0,0,'lao raw lpjml output'!F5)</f>
        <v>584.24699999999996</v>
      </c>
      <c r="H20" s="17">
        <f>IF('lao raw lpjml output'!G5&lt;0,0,'lao raw lpjml output'!G5)</f>
        <v>457.21300000000002</v>
      </c>
      <c r="I20" s="17">
        <f>IF('lao raw lpjml output'!H5&lt;0,0,'lao raw lpjml output'!H5)</f>
        <v>501.17700000000002</v>
      </c>
      <c r="J20" s="17">
        <f>IF('lao raw lpjml output'!I5&lt;0,0,'lao raw lpjml output'!I5)</f>
        <v>378.87099999999998</v>
      </c>
      <c r="K20" s="17">
        <f>IF('lao raw lpjml output'!J5&lt;0,0,'lao raw lpjml output'!J5)</f>
        <v>379.233</v>
      </c>
      <c r="L20" s="17">
        <f>IF('lao raw lpjml output'!K5&lt;0,0,'lao raw lpjml output'!K5)</f>
        <v>494.19299999999998</v>
      </c>
      <c r="M20" s="17">
        <f>IF('lao raw lpjml output'!L5&lt;0,0,'lao raw lpjml output'!L5)</f>
        <v>546.40099999999995</v>
      </c>
      <c r="N20" s="17">
        <f>IF('lao raw lpjml output'!M5&lt;0,0,'lao raw lpjml output'!M5)</f>
        <v>508.26100000000002</v>
      </c>
      <c r="O20" s="17">
        <f>IF('lao raw lpjml output'!N5&lt;0,0,'lao raw lpjml output'!N5)</f>
        <v>522.78300000000002</v>
      </c>
      <c r="P20" s="17">
        <f>IF('lao raw lpjml output'!O5&lt;0,0,'lao raw lpjml output'!O5)</f>
        <v>553.89599999999996</v>
      </c>
      <c r="Q20" s="17">
        <f>IF('lao raw lpjml output'!P5&lt;0,0,'lao raw lpjml output'!P5)</f>
        <v>490.09300000000002</v>
      </c>
      <c r="R20" s="17">
        <f>IF('lao raw lpjml output'!Q5&lt;0,0,'lao raw lpjml output'!Q5)</f>
        <v>487.28899999999999</v>
      </c>
      <c r="S20" s="17">
        <f>IF('lao raw lpjml output'!R5&lt;0,0,'lao raw lpjml output'!R5)</f>
        <v>535.20899999999995</v>
      </c>
      <c r="T20" s="17">
        <f>IF('lao raw lpjml output'!S5&lt;0,0,'lao raw lpjml output'!S5)</f>
        <v>550.76800000000003</v>
      </c>
      <c r="U20" s="17">
        <f>IF('lao raw lpjml output'!T5&lt;0,0,'lao raw lpjml output'!T5)</f>
        <v>555.11699999999996</v>
      </c>
      <c r="V20" s="17">
        <f>IF('lao raw lpjml output'!U5&lt;0,0,'lao raw lpjml output'!U5)</f>
        <v>474.863</v>
      </c>
      <c r="W20" s="17">
        <f>IF('lao raw lpjml output'!V5&lt;0,0,'lao raw lpjml output'!V5)</f>
        <v>472.26499999999999</v>
      </c>
      <c r="X20" s="17">
        <f>IF('lao raw lpjml output'!W5&lt;0,0,'lao raw lpjml output'!W5)</f>
        <v>435.53500000000003</v>
      </c>
      <c r="Y20" s="17">
        <f>IF('lao raw lpjml output'!X5&lt;0,0,'lao raw lpjml output'!X5)</f>
        <v>487.892</v>
      </c>
      <c r="Z20" s="17">
        <f>IF('lao raw lpjml output'!Y5&lt;0,0,'lao raw lpjml output'!Y5)</f>
        <v>479.16300000000001</v>
      </c>
      <c r="AA20" s="17">
        <f>IF('lao raw lpjml output'!Z5&lt;0,0,'lao raw lpjml output'!Z5)</f>
        <v>623.48099999999999</v>
      </c>
      <c r="AB20" s="17">
        <f>IF('lao raw lpjml output'!AA5&lt;0,0,'lao raw lpjml output'!AA5)</f>
        <v>623.91800000000001</v>
      </c>
      <c r="AC20" s="17">
        <f>IF('lao raw lpjml output'!AB5&lt;0,0,'lao raw lpjml output'!AB5)</f>
        <v>522.76499999999999</v>
      </c>
      <c r="AD20" s="17">
        <f>IF('lao raw lpjml output'!AC5&lt;0,0,'lao raw lpjml output'!AC5)</f>
        <v>488.14100000000002</v>
      </c>
      <c r="AE20" s="17">
        <f>IF('lao raw lpjml output'!AD5&lt;0,0,'lao raw lpjml output'!AD5)</f>
        <v>541.34500000000003</v>
      </c>
      <c r="AF20" s="17">
        <f>IF('lao raw lpjml output'!AE5&lt;0,0,'lao raw lpjml output'!AE5)</f>
        <v>541.34500000000003</v>
      </c>
      <c r="AG20" s="17">
        <f>IF('lao raw lpjml output'!AF5&lt;0,0,'lao raw lpjml output'!AF5)</f>
        <v>557.26300000000003</v>
      </c>
      <c r="AH20" s="17">
        <f>IF('lao raw lpjml output'!AG5&lt;0,0,'lao raw lpjml output'!AG5)</f>
        <v>557.26300000000003</v>
      </c>
      <c r="AI20" s="17">
        <f>IF('lao raw lpjml output'!AH5&lt;0,0,'lao raw lpjml output'!AH5)</f>
        <v>470.41899999999998</v>
      </c>
      <c r="AJ20" s="17">
        <f>IF('lao raw lpjml output'!AI5&lt;0,0,'lao raw lpjml output'!AI5)</f>
        <v>474.81900000000002</v>
      </c>
      <c r="AK20" s="17">
        <f>IF('lao raw lpjml output'!AJ5&lt;0,0,'lao raw lpjml output'!AJ5)</f>
        <v>617.41800000000001</v>
      </c>
      <c r="AL20" s="17">
        <f>IF('lao raw lpjml output'!AK5&lt;0,0,'lao raw lpjml output'!AK5)</f>
        <v>555.73500000000001</v>
      </c>
      <c r="AM20" s="17">
        <f>IF('lao raw lpjml output'!AL5&lt;0,0,'lao raw lpjml output'!AL5)</f>
        <v>610.22699999999998</v>
      </c>
      <c r="AN20" s="17">
        <f>IF('lao raw lpjml output'!AM5&lt;0,0,'lao raw lpjml output'!AM5)</f>
        <v>467.33</v>
      </c>
      <c r="AO20" s="17">
        <f>IF('lao raw lpjml output'!AN5&lt;0,0,'lao raw lpjml output'!AN5)</f>
        <v>535.17899999999997</v>
      </c>
      <c r="AP20" s="17">
        <f>IF('lao raw lpjml output'!AO5&lt;0,0,'lao raw lpjml output'!AO5)</f>
        <v>515.86500000000001</v>
      </c>
    </row>
    <row r="21" spans="1:42" x14ac:dyDescent="0.35">
      <c r="A21" s="52"/>
      <c r="B21" s="17">
        <f>IF('lao raw lpjml output'!A6&lt;0,0,'lao raw lpjml output'!A6)</f>
        <v>618.93200000000002</v>
      </c>
      <c r="C21" s="17">
        <f>IF('lao raw lpjml output'!B6&lt;0,0,'lao raw lpjml output'!B6)</f>
        <v>596.12099999999998</v>
      </c>
      <c r="D21" s="17">
        <f>IF('lao raw lpjml output'!C6&lt;0,0,'lao raw lpjml output'!C6)</f>
        <v>489.23500000000001</v>
      </c>
      <c r="E21" s="17">
        <f>IF('lao raw lpjml output'!D6&lt;0,0,'lao raw lpjml output'!D6)</f>
        <v>536.096</v>
      </c>
      <c r="F21" s="17">
        <f>IF('lao raw lpjml output'!E6&lt;0,0,'lao raw lpjml output'!E6)</f>
        <v>567.94399999999996</v>
      </c>
      <c r="G21" s="17">
        <f>IF('lao raw lpjml output'!F6&lt;0,0,'lao raw lpjml output'!F6)</f>
        <v>594.83000000000004</v>
      </c>
      <c r="H21" s="17">
        <f>IF('lao raw lpjml output'!G6&lt;0,0,'lao raw lpjml output'!G6)</f>
        <v>486.25</v>
      </c>
      <c r="I21" s="17">
        <f>IF('lao raw lpjml output'!H6&lt;0,0,'lao raw lpjml output'!H6)</f>
        <v>508.97800000000001</v>
      </c>
      <c r="J21" s="17">
        <f>IF('lao raw lpjml output'!I6&lt;0,0,'lao raw lpjml output'!I6)</f>
        <v>383.00900000000001</v>
      </c>
      <c r="K21" s="17">
        <f>IF('lao raw lpjml output'!J6&lt;0,0,'lao raw lpjml output'!J6)</f>
        <v>410.82299999999998</v>
      </c>
      <c r="L21" s="17">
        <f>IF('lao raw lpjml output'!K6&lt;0,0,'lao raw lpjml output'!K6)</f>
        <v>502.03699999999998</v>
      </c>
      <c r="M21" s="17">
        <f>IF('lao raw lpjml output'!L6&lt;0,0,'lao raw lpjml output'!L6)</f>
        <v>584.94799999999998</v>
      </c>
      <c r="N21" s="17">
        <f>IF('lao raw lpjml output'!M6&lt;0,0,'lao raw lpjml output'!M6)</f>
        <v>512.53300000000002</v>
      </c>
      <c r="O21" s="17">
        <f>IF('lao raw lpjml output'!N6&lt;0,0,'lao raw lpjml output'!N6)</f>
        <v>556.10299999999995</v>
      </c>
      <c r="P21" s="17">
        <f>IF('lao raw lpjml output'!O6&lt;0,0,'lao raw lpjml output'!O6)</f>
        <v>570.79200000000003</v>
      </c>
      <c r="Q21" s="17">
        <f>IF('lao raw lpjml output'!P6&lt;0,0,'lao raw lpjml output'!P6)</f>
        <v>510.53899999999999</v>
      </c>
      <c r="R21" s="17">
        <f>IF('lao raw lpjml output'!Q6&lt;0,0,'lao raw lpjml output'!Q6)</f>
        <v>505.209</v>
      </c>
      <c r="S21" s="17">
        <f>IF('lao raw lpjml output'!R6&lt;0,0,'lao raw lpjml output'!R6)</f>
        <v>552.524</v>
      </c>
      <c r="T21" s="17">
        <f>IF('lao raw lpjml output'!S6&lt;0,0,'lao raw lpjml output'!S6)</f>
        <v>571.28099999999995</v>
      </c>
      <c r="U21" s="17">
        <f>IF('lao raw lpjml output'!T6&lt;0,0,'lao raw lpjml output'!T6)</f>
        <v>583.91499999999996</v>
      </c>
      <c r="V21" s="17">
        <f>IF('lao raw lpjml output'!U6&lt;0,0,'lao raw lpjml output'!U6)</f>
        <v>479.012</v>
      </c>
      <c r="W21" s="17">
        <f>IF('lao raw lpjml output'!V6&lt;0,0,'lao raw lpjml output'!V6)</f>
        <v>475.96199999999999</v>
      </c>
      <c r="X21" s="17">
        <f>IF('lao raw lpjml output'!W6&lt;0,0,'lao raw lpjml output'!W6)</f>
        <v>459.089</v>
      </c>
      <c r="Y21" s="17">
        <f>IF('lao raw lpjml output'!X6&lt;0,0,'lao raw lpjml output'!X6)</f>
        <v>505.34800000000001</v>
      </c>
      <c r="Z21" s="17">
        <f>IF('lao raw lpjml output'!Y6&lt;0,0,'lao raw lpjml output'!Y6)</f>
        <v>504.68299999999999</v>
      </c>
      <c r="AA21" s="17">
        <f>IF('lao raw lpjml output'!Z6&lt;0,0,'lao raw lpjml output'!Z6)</f>
        <v>624.36699999999996</v>
      </c>
      <c r="AB21" s="17">
        <f>IF('lao raw lpjml output'!AA6&lt;0,0,'lao raw lpjml output'!AA6)</f>
        <v>633.61099999999999</v>
      </c>
      <c r="AC21" s="17">
        <f>IF('lao raw lpjml output'!AB6&lt;0,0,'lao raw lpjml output'!AB6)</f>
        <v>543.26199999999994</v>
      </c>
      <c r="AD21" s="17">
        <f>IF('lao raw lpjml output'!AC6&lt;0,0,'lao raw lpjml output'!AC6)</f>
        <v>519.255</v>
      </c>
      <c r="AE21" s="17">
        <f>IF('lao raw lpjml output'!AD6&lt;0,0,'lao raw lpjml output'!AD6)</f>
        <v>544.23299999999995</v>
      </c>
      <c r="AF21" s="17">
        <f>IF('lao raw lpjml output'!AE6&lt;0,0,'lao raw lpjml output'!AE6)</f>
        <v>544.23299999999995</v>
      </c>
      <c r="AG21" s="17">
        <f>IF('lao raw lpjml output'!AF6&lt;0,0,'lao raw lpjml output'!AF6)</f>
        <v>563.89700000000005</v>
      </c>
      <c r="AH21" s="17">
        <f>IF('lao raw lpjml output'!AG6&lt;0,0,'lao raw lpjml output'!AG6)</f>
        <v>563.89700000000005</v>
      </c>
      <c r="AI21" s="17">
        <f>IF('lao raw lpjml output'!AH6&lt;0,0,'lao raw lpjml output'!AH6)</f>
        <v>533.26800000000003</v>
      </c>
      <c r="AJ21" s="17">
        <f>IF('lao raw lpjml output'!AI6&lt;0,0,'lao raw lpjml output'!AI6)</f>
        <v>504.00900000000001</v>
      </c>
      <c r="AK21" s="17">
        <f>IF('lao raw lpjml output'!AJ6&lt;0,0,'lao raw lpjml output'!AJ6)</f>
        <v>631.37099999999998</v>
      </c>
      <c r="AL21" s="17">
        <f>IF('lao raw lpjml output'!AK6&lt;0,0,'lao raw lpjml output'!AK6)</f>
        <v>597.16099999999994</v>
      </c>
      <c r="AM21" s="17">
        <f>IF('lao raw lpjml output'!AL6&lt;0,0,'lao raw lpjml output'!AL6)</f>
        <v>657.34299999999996</v>
      </c>
      <c r="AN21" s="17">
        <f>IF('lao raw lpjml output'!AM6&lt;0,0,'lao raw lpjml output'!AM6)</f>
        <v>480.43799999999999</v>
      </c>
      <c r="AO21" s="17">
        <f>IF('lao raw lpjml output'!AN6&lt;0,0,'lao raw lpjml output'!AN6)</f>
        <v>581.649</v>
      </c>
      <c r="AP21" s="17">
        <f>IF('lao raw lpjml output'!AO6&lt;0,0,'lao raw lpjml output'!AO6)</f>
        <v>618.93200000000002</v>
      </c>
    </row>
    <row r="22" spans="1:42" x14ac:dyDescent="0.35">
      <c r="A22" s="52"/>
      <c r="B22" s="17">
        <f>IF('lao raw lpjml output'!A7&lt;0,0,'lao raw lpjml output'!A7)</f>
        <v>619.81200000000001</v>
      </c>
      <c r="C22" s="17">
        <f>IF('lao raw lpjml output'!B7&lt;0,0,'lao raw lpjml output'!B7)</f>
        <v>608.48099999999999</v>
      </c>
      <c r="D22" s="17">
        <f>IF('lao raw lpjml output'!C7&lt;0,0,'lao raw lpjml output'!C7)</f>
        <v>499.41399999999999</v>
      </c>
      <c r="E22" s="17">
        <f>IF('lao raw lpjml output'!D7&lt;0,0,'lao raw lpjml output'!D7)</f>
        <v>541.51</v>
      </c>
      <c r="F22" s="17">
        <f>IF('lao raw lpjml output'!E7&lt;0,0,'lao raw lpjml output'!E7)</f>
        <v>576.67200000000003</v>
      </c>
      <c r="G22" s="17">
        <f>IF('lao raw lpjml output'!F7&lt;0,0,'lao raw lpjml output'!F7)</f>
        <v>597.00599999999997</v>
      </c>
      <c r="H22" s="17">
        <f>IF('lao raw lpjml output'!G7&lt;0,0,'lao raw lpjml output'!G7)</f>
        <v>492.07400000000001</v>
      </c>
      <c r="I22" s="17">
        <f>IF('lao raw lpjml output'!H7&lt;0,0,'lao raw lpjml output'!H7)</f>
        <v>526.74699999999996</v>
      </c>
      <c r="J22" s="17">
        <f>IF('lao raw lpjml output'!I7&lt;0,0,'lao raw lpjml output'!I7)</f>
        <v>455.30099999999999</v>
      </c>
      <c r="K22" s="17">
        <f>IF('lao raw lpjml output'!J7&lt;0,0,'lao raw lpjml output'!J7)</f>
        <v>481.11399999999998</v>
      </c>
      <c r="L22" s="17">
        <f>IF('lao raw lpjml output'!K7&lt;0,0,'lao raw lpjml output'!K7)</f>
        <v>512.38</v>
      </c>
      <c r="M22" s="17">
        <f>IF('lao raw lpjml output'!L7&lt;0,0,'lao raw lpjml output'!L7)</f>
        <v>588.03</v>
      </c>
      <c r="N22" s="17">
        <f>IF('lao raw lpjml output'!M7&lt;0,0,'lao raw lpjml output'!M7)</f>
        <v>516.95899999999995</v>
      </c>
      <c r="O22" s="17">
        <f>IF('lao raw lpjml output'!N7&lt;0,0,'lao raw lpjml output'!N7)</f>
        <v>568.81899999999996</v>
      </c>
      <c r="P22" s="17">
        <f>IF('lao raw lpjml output'!O7&lt;0,0,'lao raw lpjml output'!O7)</f>
        <v>582.13300000000004</v>
      </c>
      <c r="Q22" s="17">
        <f>IF('lao raw lpjml output'!P7&lt;0,0,'lao raw lpjml output'!P7)</f>
        <v>568.18200000000002</v>
      </c>
      <c r="R22" s="17">
        <f>IF('lao raw lpjml output'!Q7&lt;0,0,'lao raw lpjml output'!Q7)</f>
        <v>514.85500000000002</v>
      </c>
      <c r="S22" s="17">
        <f>IF('lao raw lpjml output'!R7&lt;0,0,'lao raw lpjml output'!R7)</f>
        <v>559.68499999999995</v>
      </c>
      <c r="T22" s="17">
        <f>IF('lao raw lpjml output'!S7&lt;0,0,'lao raw lpjml output'!S7)</f>
        <v>572.16700000000003</v>
      </c>
      <c r="U22" s="17">
        <f>IF('lao raw lpjml output'!T7&lt;0,0,'lao raw lpjml output'!T7)</f>
        <v>586.14200000000005</v>
      </c>
      <c r="V22" s="17">
        <f>IF('lao raw lpjml output'!U7&lt;0,0,'lao raw lpjml output'!U7)</f>
        <v>487.02800000000002</v>
      </c>
      <c r="W22" s="17">
        <f>IF('lao raw lpjml output'!V7&lt;0,0,'lao raw lpjml output'!V7)</f>
        <v>484.94200000000001</v>
      </c>
      <c r="X22" s="17">
        <f>IF('lao raw lpjml output'!W7&lt;0,0,'lao raw lpjml output'!W7)</f>
        <v>513.45399999999995</v>
      </c>
      <c r="Y22" s="17">
        <f>IF('lao raw lpjml output'!X7&lt;0,0,'lao raw lpjml output'!X7)</f>
        <v>505.721</v>
      </c>
      <c r="Z22" s="17">
        <f>IF('lao raw lpjml output'!Y7&lt;0,0,'lao raw lpjml output'!Y7)</f>
        <v>555.89300000000003</v>
      </c>
      <c r="AA22" s="17">
        <f>IF('lao raw lpjml output'!Z7&lt;0,0,'lao raw lpjml output'!Z7)</f>
        <v>643.92100000000005</v>
      </c>
      <c r="AB22" s="17">
        <f>IF('lao raw lpjml output'!AA7&lt;0,0,'lao raw lpjml output'!AA7)</f>
        <v>644.99</v>
      </c>
      <c r="AC22" s="17">
        <f>IF('lao raw lpjml output'!AB7&lt;0,0,'lao raw lpjml output'!AB7)</f>
        <v>555.44600000000003</v>
      </c>
      <c r="AD22" s="17">
        <f>IF('lao raw lpjml output'!AC7&lt;0,0,'lao raw lpjml output'!AC7)</f>
        <v>622.05899999999997</v>
      </c>
      <c r="AE22" s="17">
        <f>IF('lao raw lpjml output'!AD7&lt;0,0,'lao raw lpjml output'!AD7)</f>
        <v>546.37300000000005</v>
      </c>
      <c r="AF22" s="17">
        <f>IF('lao raw lpjml output'!AE7&lt;0,0,'lao raw lpjml output'!AE7)</f>
        <v>546.37300000000005</v>
      </c>
      <c r="AG22" s="17">
        <f>IF('lao raw lpjml output'!AF7&lt;0,0,'lao raw lpjml output'!AF7)</f>
        <v>566.26700000000005</v>
      </c>
      <c r="AH22" s="17">
        <f>IF('lao raw lpjml output'!AG7&lt;0,0,'lao raw lpjml output'!AG7)</f>
        <v>566.26700000000005</v>
      </c>
      <c r="AI22" s="17">
        <f>IF('lao raw lpjml output'!AH7&lt;0,0,'lao raw lpjml output'!AH7)</f>
        <v>547.27200000000005</v>
      </c>
      <c r="AJ22" s="17">
        <f>IF('lao raw lpjml output'!AI7&lt;0,0,'lao raw lpjml output'!AI7)</f>
        <v>548.39800000000002</v>
      </c>
      <c r="AK22" s="17">
        <f>IF('lao raw lpjml output'!AJ7&lt;0,0,'lao raw lpjml output'!AJ7)</f>
        <v>644.31799999999998</v>
      </c>
      <c r="AL22" s="17">
        <f>IF('lao raw lpjml output'!AK7&lt;0,0,'lao raw lpjml output'!AK7)</f>
        <v>670.40200000000004</v>
      </c>
      <c r="AM22" s="17">
        <f>IF('lao raw lpjml output'!AL7&lt;0,0,'lao raw lpjml output'!AL7)</f>
        <v>669.79300000000001</v>
      </c>
      <c r="AN22" s="17">
        <f>IF('lao raw lpjml output'!AM7&lt;0,0,'lao raw lpjml output'!AM7)</f>
        <v>486.495</v>
      </c>
      <c r="AO22" s="17">
        <f>IF('lao raw lpjml output'!AN7&lt;0,0,'lao raw lpjml output'!AN7)</f>
        <v>582.69299999999998</v>
      </c>
      <c r="AP22" s="17">
        <f>IF('lao raw lpjml output'!AO7&lt;0,0,'lao raw lpjml output'!AO7)</f>
        <v>619.81200000000001</v>
      </c>
    </row>
    <row r="23" spans="1:42" x14ac:dyDescent="0.35">
      <c r="A23" s="52"/>
      <c r="B23" s="17">
        <f>IF('lao raw lpjml output'!A8&lt;0,0,'lao raw lpjml output'!A8)</f>
        <v>624.98800000000006</v>
      </c>
      <c r="C23" s="17">
        <f>IF('lao raw lpjml output'!B8&lt;0,0,'lao raw lpjml output'!B8)</f>
        <v>614.17899999999997</v>
      </c>
      <c r="D23" s="17">
        <f>IF('lao raw lpjml output'!C8&lt;0,0,'lao raw lpjml output'!C8)</f>
        <v>501.59199999999998</v>
      </c>
      <c r="E23" s="17">
        <f>IF('lao raw lpjml output'!D8&lt;0,0,'lao raw lpjml output'!D8)</f>
        <v>602.20799999999997</v>
      </c>
      <c r="F23" s="17">
        <f>IF('lao raw lpjml output'!E8&lt;0,0,'lao raw lpjml output'!E8)</f>
        <v>579.85299999999995</v>
      </c>
      <c r="G23" s="17">
        <f>IF('lao raw lpjml output'!F8&lt;0,0,'lao raw lpjml output'!F8)</f>
        <v>609.52300000000002</v>
      </c>
      <c r="H23" s="17">
        <f>IF('lao raw lpjml output'!G8&lt;0,0,'lao raw lpjml output'!G8)</f>
        <v>502.04300000000001</v>
      </c>
      <c r="I23" s="17">
        <f>IF('lao raw lpjml output'!H8&lt;0,0,'lao raw lpjml output'!H8)</f>
        <v>547.37</v>
      </c>
      <c r="J23" s="17">
        <f>IF('lao raw lpjml output'!I8&lt;0,0,'lao raw lpjml output'!I8)</f>
        <v>464.61500000000001</v>
      </c>
      <c r="K23" s="17">
        <f>IF('lao raw lpjml output'!J8&lt;0,0,'lao raw lpjml output'!J8)</f>
        <v>517.803</v>
      </c>
      <c r="L23" s="17">
        <f>IF('lao raw lpjml output'!K8&lt;0,0,'lao raw lpjml output'!K8)</f>
        <v>551.42399999999998</v>
      </c>
      <c r="M23" s="17">
        <f>IF('lao raw lpjml output'!L8&lt;0,0,'lao raw lpjml output'!L8)</f>
        <v>597.26900000000001</v>
      </c>
      <c r="N23" s="17">
        <f>IF('lao raw lpjml output'!M8&lt;0,0,'lao raw lpjml output'!M8)</f>
        <v>521.89400000000001</v>
      </c>
      <c r="O23" s="17">
        <f>IF('lao raw lpjml output'!N8&lt;0,0,'lao raw lpjml output'!N8)</f>
        <v>571.04399999999998</v>
      </c>
      <c r="P23" s="17">
        <f>IF('lao raw lpjml output'!O8&lt;0,0,'lao raw lpjml output'!O8)</f>
        <v>591.70799999999997</v>
      </c>
      <c r="Q23" s="17">
        <f>IF('lao raw lpjml output'!P8&lt;0,0,'lao raw lpjml output'!P8)</f>
        <v>598.81700000000001</v>
      </c>
      <c r="R23" s="17">
        <f>IF('lao raw lpjml output'!Q8&lt;0,0,'lao raw lpjml output'!Q8)</f>
        <v>516.07000000000005</v>
      </c>
      <c r="S23" s="17">
        <f>IF('lao raw lpjml output'!R8&lt;0,0,'lao raw lpjml output'!R8)</f>
        <v>564.48099999999999</v>
      </c>
      <c r="T23" s="17">
        <f>IF('lao raw lpjml output'!S8&lt;0,0,'lao raw lpjml output'!S8)</f>
        <v>598.447</v>
      </c>
      <c r="U23" s="17">
        <f>IF('lao raw lpjml output'!T8&lt;0,0,'lao raw lpjml output'!T8)</f>
        <v>626.745</v>
      </c>
      <c r="V23" s="17">
        <f>IF('lao raw lpjml output'!U8&lt;0,0,'lao raw lpjml output'!U8)</f>
        <v>499.73099999999999</v>
      </c>
      <c r="W23" s="17">
        <f>IF('lao raw lpjml output'!V8&lt;0,0,'lao raw lpjml output'!V8)</f>
        <v>485.07</v>
      </c>
      <c r="X23" s="17">
        <f>IF('lao raw lpjml output'!W8&lt;0,0,'lao raw lpjml output'!W8)</f>
        <v>515.17600000000004</v>
      </c>
      <c r="Y23" s="17">
        <f>IF('lao raw lpjml output'!X8&lt;0,0,'lao raw lpjml output'!X8)</f>
        <v>514.4</v>
      </c>
      <c r="Z23" s="17">
        <f>IF('lao raw lpjml output'!Y8&lt;0,0,'lao raw lpjml output'!Y8)</f>
        <v>562.947</v>
      </c>
      <c r="AA23" s="17">
        <f>IF('lao raw lpjml output'!Z8&lt;0,0,'lao raw lpjml output'!Z8)</f>
        <v>677.03399999999999</v>
      </c>
      <c r="AB23" s="17">
        <f>IF('lao raw lpjml output'!AA8&lt;0,0,'lao raw lpjml output'!AA8)</f>
        <v>645.44799999999998</v>
      </c>
      <c r="AC23" s="17">
        <f>IF('lao raw lpjml output'!AB8&lt;0,0,'lao raw lpjml output'!AB8)</f>
        <v>584.17100000000005</v>
      </c>
      <c r="AD23" s="17">
        <f>IF('lao raw lpjml output'!AC8&lt;0,0,'lao raw lpjml output'!AC8)</f>
        <v>631.99599999999998</v>
      </c>
      <c r="AE23" s="17">
        <f>IF('lao raw lpjml output'!AD8&lt;0,0,'lao raw lpjml output'!AD8)</f>
        <v>594.33299999999997</v>
      </c>
      <c r="AF23" s="17">
        <f>IF('lao raw lpjml output'!AE8&lt;0,0,'lao raw lpjml output'!AE8)</f>
        <v>594.33299999999997</v>
      </c>
      <c r="AG23" s="17">
        <f>IF('lao raw lpjml output'!AF8&lt;0,0,'lao raw lpjml output'!AF8)</f>
        <v>570.15700000000004</v>
      </c>
      <c r="AH23" s="17">
        <f>IF('lao raw lpjml output'!AG8&lt;0,0,'lao raw lpjml output'!AG8)</f>
        <v>570.15700000000004</v>
      </c>
      <c r="AI23" s="17">
        <f>IF('lao raw lpjml output'!AH8&lt;0,0,'lao raw lpjml output'!AH8)</f>
        <v>583.245</v>
      </c>
      <c r="AJ23" s="17">
        <f>IF('lao raw lpjml output'!AI8&lt;0,0,'lao raw lpjml output'!AI8)</f>
        <v>550.53499999999997</v>
      </c>
      <c r="AK23" s="17">
        <f>IF('lao raw lpjml output'!AJ8&lt;0,0,'lao raw lpjml output'!AJ8)</f>
        <v>671.85599999999999</v>
      </c>
      <c r="AL23" s="17">
        <f>IF('lao raw lpjml output'!AK8&lt;0,0,'lao raw lpjml output'!AK8)</f>
        <v>678.99099999999999</v>
      </c>
      <c r="AM23" s="17">
        <f>IF('lao raw lpjml output'!AL8&lt;0,0,'lao raw lpjml output'!AL8)</f>
        <v>680.60900000000004</v>
      </c>
      <c r="AN23" s="17">
        <f>IF('lao raw lpjml output'!AM8&lt;0,0,'lao raw lpjml output'!AM8)</f>
        <v>554.31799999999998</v>
      </c>
      <c r="AO23" s="17">
        <f>IF('lao raw lpjml output'!AN8&lt;0,0,'lao raw lpjml output'!AN8)</f>
        <v>590.75900000000001</v>
      </c>
      <c r="AP23" s="17">
        <f>IF('lao raw lpjml output'!AO8&lt;0,0,'lao raw lpjml output'!AO8)</f>
        <v>624.98800000000006</v>
      </c>
    </row>
    <row r="24" spans="1:42" x14ac:dyDescent="0.35">
      <c r="A24" s="52"/>
      <c r="B24" s="17">
        <f>IF('lao raw lpjml output'!A9&lt;0,0,'lao raw lpjml output'!A9)</f>
        <v>635.85799999999995</v>
      </c>
      <c r="C24" s="17">
        <f>IF('lao raw lpjml output'!B9&lt;0,0,'lao raw lpjml output'!B9)</f>
        <v>621.95299999999997</v>
      </c>
      <c r="D24" s="17">
        <f>IF('lao raw lpjml output'!C9&lt;0,0,'lao raw lpjml output'!C9)</f>
        <v>501.65699999999998</v>
      </c>
      <c r="E24" s="17">
        <f>IF('lao raw lpjml output'!D9&lt;0,0,'lao raw lpjml output'!D9)</f>
        <v>613.47299999999996</v>
      </c>
      <c r="F24" s="17">
        <f>IF('lao raw lpjml output'!E9&lt;0,0,'lao raw lpjml output'!E9)</f>
        <v>580.327</v>
      </c>
      <c r="G24" s="17">
        <f>IF('lao raw lpjml output'!F9&lt;0,0,'lao raw lpjml output'!F9)</f>
        <v>612.04</v>
      </c>
      <c r="H24" s="17">
        <f>IF('lao raw lpjml output'!G9&lt;0,0,'lao raw lpjml output'!G9)</f>
        <v>506.48</v>
      </c>
      <c r="I24" s="17">
        <f>IF('lao raw lpjml output'!H9&lt;0,0,'lao raw lpjml output'!H9)</f>
        <v>580.83100000000002</v>
      </c>
      <c r="J24" s="17">
        <f>IF('lao raw lpjml output'!I9&lt;0,0,'lao raw lpjml output'!I9)</f>
        <v>465.697</v>
      </c>
      <c r="K24" s="17">
        <f>IF('lao raw lpjml output'!J9&lt;0,0,'lao raw lpjml output'!J9)</f>
        <v>520.44399999999996</v>
      </c>
      <c r="L24" s="17">
        <f>IF('lao raw lpjml output'!K9&lt;0,0,'lao raw lpjml output'!K9)</f>
        <v>569.94299999999998</v>
      </c>
      <c r="M24" s="17">
        <f>IF('lao raw lpjml output'!L9&lt;0,0,'lao raw lpjml output'!L9)</f>
        <v>598.50699999999995</v>
      </c>
      <c r="N24" s="17">
        <f>IF('lao raw lpjml output'!M9&lt;0,0,'lao raw lpjml output'!M9)</f>
        <v>522.30100000000004</v>
      </c>
      <c r="O24" s="17">
        <f>IF('lao raw lpjml output'!N9&lt;0,0,'lao raw lpjml output'!N9)</f>
        <v>621.29100000000005</v>
      </c>
      <c r="P24" s="17">
        <f>IF('lao raw lpjml output'!O9&lt;0,0,'lao raw lpjml output'!O9)</f>
        <v>592.25099999999998</v>
      </c>
      <c r="Q24" s="17">
        <f>IF('lao raw lpjml output'!P9&lt;0,0,'lao raw lpjml output'!P9)</f>
        <v>599.64099999999996</v>
      </c>
      <c r="R24" s="17">
        <f>IF('lao raw lpjml output'!Q9&lt;0,0,'lao raw lpjml output'!Q9)</f>
        <v>519.27800000000002</v>
      </c>
      <c r="S24" s="17">
        <f>IF('lao raw lpjml output'!R9&lt;0,0,'lao raw lpjml output'!R9)</f>
        <v>572.47699999999998</v>
      </c>
      <c r="T24" s="17">
        <f>IF('lao raw lpjml output'!S9&lt;0,0,'lao raw lpjml output'!S9)</f>
        <v>604.66399999999999</v>
      </c>
      <c r="U24" s="17">
        <f>IF('lao raw lpjml output'!T9&lt;0,0,'lao raw lpjml output'!T9)</f>
        <v>642.75800000000004</v>
      </c>
      <c r="V24" s="17">
        <f>IF('lao raw lpjml output'!U9&lt;0,0,'lao raw lpjml output'!U9)</f>
        <v>503.024</v>
      </c>
      <c r="W24" s="17">
        <f>IF('lao raw lpjml output'!V9&lt;0,0,'lao raw lpjml output'!V9)</f>
        <v>501.06200000000001</v>
      </c>
      <c r="X24" s="17">
        <f>IF('lao raw lpjml output'!W9&lt;0,0,'lao raw lpjml output'!W9)</f>
        <v>518.73800000000006</v>
      </c>
      <c r="Y24" s="17">
        <f>IF('lao raw lpjml output'!X9&lt;0,0,'lao raw lpjml output'!X9)</f>
        <v>526.46600000000001</v>
      </c>
      <c r="Z24" s="17">
        <f>IF('lao raw lpjml output'!Y9&lt;0,0,'lao raw lpjml output'!Y9)</f>
        <v>565.16800000000001</v>
      </c>
      <c r="AA24" s="17">
        <f>IF('lao raw lpjml output'!Z9&lt;0,0,'lao raw lpjml output'!Z9)</f>
        <v>693.98800000000006</v>
      </c>
      <c r="AB24" s="17">
        <f>IF('lao raw lpjml output'!AA9&lt;0,0,'lao raw lpjml output'!AA9)</f>
        <v>649.18799999999999</v>
      </c>
      <c r="AC24" s="17">
        <f>IF('lao raw lpjml output'!AB9&lt;0,0,'lao raw lpjml output'!AB9)</f>
        <v>587.18700000000001</v>
      </c>
      <c r="AD24" s="17">
        <f>IF('lao raw lpjml output'!AC9&lt;0,0,'lao raw lpjml output'!AC9)</f>
        <v>635.91</v>
      </c>
      <c r="AE24" s="17">
        <f>IF('lao raw lpjml output'!AD9&lt;0,0,'lao raw lpjml output'!AD9)</f>
        <v>595.56899999999996</v>
      </c>
      <c r="AF24" s="17">
        <f>IF('lao raw lpjml output'!AE9&lt;0,0,'lao raw lpjml output'!AE9)</f>
        <v>595.56899999999996</v>
      </c>
      <c r="AG24" s="17">
        <f>IF('lao raw lpjml output'!AF9&lt;0,0,'lao raw lpjml output'!AF9)</f>
        <v>571.99699999999996</v>
      </c>
      <c r="AH24" s="17">
        <f>IF('lao raw lpjml output'!AG9&lt;0,0,'lao raw lpjml output'!AG9)</f>
        <v>571.99699999999996</v>
      </c>
      <c r="AI24" s="17">
        <f>IF('lao raw lpjml output'!AH9&lt;0,0,'lao raw lpjml output'!AH9)</f>
        <v>595.95699999999999</v>
      </c>
      <c r="AJ24" s="17">
        <f>IF('lao raw lpjml output'!AI9&lt;0,0,'lao raw lpjml output'!AI9)</f>
        <v>559.08600000000001</v>
      </c>
      <c r="AK24" s="17">
        <f>IF('lao raw lpjml output'!AJ9&lt;0,0,'lao raw lpjml output'!AJ9)</f>
        <v>681.50199999999995</v>
      </c>
      <c r="AL24" s="17">
        <f>IF('lao raw lpjml output'!AK9&lt;0,0,'lao raw lpjml output'!AK9)</f>
        <v>684.96799999999996</v>
      </c>
      <c r="AM24" s="17">
        <f>IF('lao raw lpjml output'!AL9&lt;0,0,'lao raw lpjml output'!AL9)</f>
        <v>688.024</v>
      </c>
      <c r="AN24" s="17">
        <f>IF('lao raw lpjml output'!AM9&lt;0,0,'lao raw lpjml output'!AM9)</f>
        <v>571.07799999999997</v>
      </c>
      <c r="AO24" s="17">
        <f>IF('lao raw lpjml output'!AN9&lt;0,0,'lao raw lpjml output'!AN9)</f>
        <v>620.40099999999995</v>
      </c>
      <c r="AP24" s="17">
        <f>IF('lao raw lpjml output'!AO9&lt;0,0,'lao raw lpjml output'!AO9)</f>
        <v>635.85799999999995</v>
      </c>
    </row>
    <row r="25" spans="1:42" x14ac:dyDescent="0.35">
      <c r="A25" s="52"/>
      <c r="B25" s="17">
        <f>IF('lao raw lpjml output'!A10&lt;0,0,'lao raw lpjml output'!A10)</f>
        <v>643.38</v>
      </c>
      <c r="C25" s="17">
        <f>IF('lao raw lpjml output'!B10&lt;0,0,'lao raw lpjml output'!B10)</f>
        <v>625.19899999999996</v>
      </c>
      <c r="D25" s="17">
        <f>IF('lao raw lpjml output'!C10&lt;0,0,'lao raw lpjml output'!C10)</f>
        <v>513.49199999999996</v>
      </c>
      <c r="E25" s="17">
        <f>IF('lao raw lpjml output'!D10&lt;0,0,'lao raw lpjml output'!D10)</f>
        <v>623.73800000000006</v>
      </c>
      <c r="F25" s="17">
        <f>IF('lao raw lpjml output'!E10&lt;0,0,'lao raw lpjml output'!E10)</f>
        <v>597.28300000000002</v>
      </c>
      <c r="G25" s="17">
        <f>IF('lao raw lpjml output'!F10&lt;0,0,'lao raw lpjml output'!F10)</f>
        <v>623.23699999999997</v>
      </c>
      <c r="H25" s="17">
        <f>IF('lao raw lpjml output'!G10&lt;0,0,'lao raw lpjml output'!G10)</f>
        <v>524.88800000000003</v>
      </c>
      <c r="I25" s="17">
        <f>IF('lao raw lpjml output'!H10&lt;0,0,'lao raw lpjml output'!H10)</f>
        <v>600.63599999999997</v>
      </c>
      <c r="J25" s="17">
        <f>IF('lao raw lpjml output'!I10&lt;0,0,'lao raw lpjml output'!I10)</f>
        <v>467.87299999999999</v>
      </c>
      <c r="K25" s="17">
        <f>IF('lao raw lpjml output'!J10&lt;0,0,'lao raw lpjml output'!J10)</f>
        <v>521.654</v>
      </c>
      <c r="L25" s="17">
        <f>IF('lao raw lpjml output'!K10&lt;0,0,'lao raw lpjml output'!K10)</f>
        <v>573.92899999999997</v>
      </c>
      <c r="M25" s="17">
        <f>IF('lao raw lpjml output'!L10&lt;0,0,'lao raw lpjml output'!L10)</f>
        <v>602.32000000000005</v>
      </c>
      <c r="N25" s="17">
        <f>IF('lao raw lpjml output'!M10&lt;0,0,'lao raw lpjml output'!M10)</f>
        <v>523.56700000000001</v>
      </c>
      <c r="O25" s="17">
        <f>IF('lao raw lpjml output'!N10&lt;0,0,'lao raw lpjml output'!N10)</f>
        <v>652.48900000000003</v>
      </c>
      <c r="P25" s="17">
        <f>IF('lao raw lpjml output'!O10&lt;0,0,'lao raw lpjml output'!O10)</f>
        <v>597.37099999999998</v>
      </c>
      <c r="Q25" s="17">
        <f>IF('lao raw lpjml output'!P10&lt;0,0,'lao raw lpjml output'!P10)</f>
        <v>609.99900000000002</v>
      </c>
      <c r="R25" s="17">
        <f>IF('lao raw lpjml output'!Q10&lt;0,0,'lao raw lpjml output'!Q10)</f>
        <v>520.27</v>
      </c>
      <c r="S25" s="17">
        <f>IF('lao raw lpjml output'!R10&lt;0,0,'lao raw lpjml output'!R10)</f>
        <v>579.21400000000006</v>
      </c>
      <c r="T25" s="17">
        <f>IF('lao raw lpjml output'!S10&lt;0,0,'lao raw lpjml output'!S10)</f>
        <v>621.45899999999995</v>
      </c>
      <c r="U25" s="17">
        <f>IF('lao raw lpjml output'!T10&lt;0,0,'lao raw lpjml output'!T10)</f>
        <v>642.91700000000003</v>
      </c>
      <c r="V25" s="17">
        <f>IF('lao raw lpjml output'!U10&lt;0,0,'lao raw lpjml output'!U10)</f>
        <v>504.029</v>
      </c>
      <c r="W25" s="17">
        <f>IF('lao raw lpjml output'!V10&lt;0,0,'lao raw lpjml output'!V10)</f>
        <v>508.02800000000002</v>
      </c>
      <c r="X25" s="17">
        <f>IF('lao raw lpjml output'!W10&lt;0,0,'lao raw lpjml output'!W10)</f>
        <v>520.149</v>
      </c>
      <c r="Y25" s="17">
        <f>IF('lao raw lpjml output'!X10&lt;0,0,'lao raw lpjml output'!X10)</f>
        <v>528.32299999999998</v>
      </c>
      <c r="Z25" s="17">
        <f>IF('lao raw lpjml output'!Y10&lt;0,0,'lao raw lpjml output'!Y10)</f>
        <v>571.25</v>
      </c>
      <c r="AA25" s="17">
        <f>IF('lao raw lpjml output'!Z10&lt;0,0,'lao raw lpjml output'!Z10)</f>
        <v>703.17899999999997</v>
      </c>
      <c r="AB25" s="17">
        <f>IF('lao raw lpjml output'!AA10&lt;0,0,'lao raw lpjml output'!AA10)</f>
        <v>667.20600000000002</v>
      </c>
      <c r="AC25" s="17">
        <f>IF('lao raw lpjml output'!AB10&lt;0,0,'lao raw lpjml output'!AB10)</f>
        <v>597.25900000000001</v>
      </c>
      <c r="AD25" s="17">
        <f>IF('lao raw lpjml output'!AC10&lt;0,0,'lao raw lpjml output'!AC10)</f>
        <v>644.27200000000005</v>
      </c>
      <c r="AE25" s="17">
        <f>IF('lao raw lpjml output'!AD10&lt;0,0,'lao raw lpjml output'!AD10)</f>
        <v>606.327</v>
      </c>
      <c r="AF25" s="17">
        <f>IF('lao raw lpjml output'!AE10&lt;0,0,'lao raw lpjml output'!AE10)</f>
        <v>606.327</v>
      </c>
      <c r="AG25" s="17">
        <f>IF('lao raw lpjml output'!AF10&lt;0,0,'lao raw lpjml output'!AF10)</f>
        <v>579.48099999999999</v>
      </c>
      <c r="AH25" s="17">
        <f>IF('lao raw lpjml output'!AG10&lt;0,0,'lao raw lpjml output'!AG10)</f>
        <v>579.48099999999999</v>
      </c>
      <c r="AI25" s="17">
        <f>IF('lao raw lpjml output'!AH10&lt;0,0,'lao raw lpjml output'!AH10)</f>
        <v>614.197</v>
      </c>
      <c r="AJ25" s="17">
        <f>IF('lao raw lpjml output'!AI10&lt;0,0,'lao raw lpjml output'!AI10)</f>
        <v>574.58299999999997</v>
      </c>
      <c r="AK25" s="17">
        <f>IF('lao raw lpjml output'!AJ10&lt;0,0,'lao raw lpjml output'!AJ10)</f>
        <v>699.75900000000001</v>
      </c>
      <c r="AL25" s="17">
        <f>IF('lao raw lpjml output'!AK10&lt;0,0,'lao raw lpjml output'!AK10)</f>
        <v>685.00800000000004</v>
      </c>
      <c r="AM25" s="17">
        <f>IF('lao raw lpjml output'!AL10&lt;0,0,'lao raw lpjml output'!AL10)</f>
        <v>689.74800000000005</v>
      </c>
      <c r="AN25" s="17">
        <f>IF('lao raw lpjml output'!AM10&lt;0,0,'lao raw lpjml output'!AM10)</f>
        <v>571.64700000000005</v>
      </c>
      <c r="AO25" s="17">
        <f>IF('lao raw lpjml output'!AN10&lt;0,0,'lao raw lpjml output'!AN10)</f>
        <v>622.25</v>
      </c>
      <c r="AP25" s="17">
        <f>IF('lao raw lpjml output'!AO10&lt;0,0,'lao raw lpjml output'!AO10)</f>
        <v>643.38</v>
      </c>
    </row>
    <row r="26" spans="1:42" x14ac:dyDescent="0.35">
      <c r="A26" s="52"/>
      <c r="B26" s="17">
        <f>IF('lao raw lpjml output'!A11&lt;0,0,'lao raw lpjml output'!A11)</f>
        <v>654.82799999999997</v>
      </c>
      <c r="C26" s="17">
        <f>IF('lao raw lpjml output'!B11&lt;0,0,'lao raw lpjml output'!B11)</f>
        <v>629.06899999999996</v>
      </c>
      <c r="D26" s="17">
        <f>IF('lao raw lpjml output'!C11&lt;0,0,'lao raw lpjml output'!C11)</f>
        <v>517.75800000000004</v>
      </c>
      <c r="E26" s="17">
        <f>IF('lao raw lpjml output'!D11&lt;0,0,'lao raw lpjml output'!D11)</f>
        <v>632.56600000000003</v>
      </c>
      <c r="F26" s="17">
        <f>IF('lao raw lpjml output'!E11&lt;0,0,'lao raw lpjml output'!E11)</f>
        <v>617.86</v>
      </c>
      <c r="G26" s="17">
        <f>IF('lao raw lpjml output'!F11&lt;0,0,'lao raw lpjml output'!F11)</f>
        <v>625.86500000000001</v>
      </c>
      <c r="H26" s="17">
        <f>IF('lao raw lpjml output'!G11&lt;0,0,'lao raw lpjml output'!G11)</f>
        <v>526.63800000000003</v>
      </c>
      <c r="I26" s="17">
        <f>IF('lao raw lpjml output'!H11&lt;0,0,'lao raw lpjml output'!H11)</f>
        <v>612.46699999999998</v>
      </c>
      <c r="J26" s="17">
        <f>IF('lao raw lpjml output'!I11&lt;0,0,'lao raw lpjml output'!I11)</f>
        <v>469.84699999999998</v>
      </c>
      <c r="K26" s="17">
        <f>IF('lao raw lpjml output'!J11&lt;0,0,'lao raw lpjml output'!J11)</f>
        <v>530.89099999999996</v>
      </c>
      <c r="L26" s="17">
        <f>IF('lao raw lpjml output'!K11&lt;0,0,'lao raw lpjml output'!K11)</f>
        <v>579.30700000000002</v>
      </c>
      <c r="M26" s="17">
        <f>IF('lao raw lpjml output'!L11&lt;0,0,'lao raw lpjml output'!L11)</f>
        <v>604.54399999999998</v>
      </c>
      <c r="N26" s="17">
        <f>IF('lao raw lpjml output'!M11&lt;0,0,'lao raw lpjml output'!M11)</f>
        <v>532.03700000000003</v>
      </c>
      <c r="O26" s="17">
        <f>IF('lao raw lpjml output'!N11&lt;0,0,'lao raw lpjml output'!N11)</f>
        <v>661.55100000000004</v>
      </c>
      <c r="P26" s="17">
        <f>IF('lao raw lpjml output'!O11&lt;0,0,'lao raw lpjml output'!O11)</f>
        <v>598.31399999999996</v>
      </c>
      <c r="Q26" s="17">
        <f>IF('lao raw lpjml output'!P11&lt;0,0,'lao raw lpjml output'!P11)</f>
        <v>615.54899999999998</v>
      </c>
      <c r="R26" s="17">
        <f>IF('lao raw lpjml output'!Q11&lt;0,0,'lao raw lpjml output'!Q11)</f>
        <v>522.07500000000005</v>
      </c>
      <c r="S26" s="17">
        <f>IF('lao raw lpjml output'!R11&lt;0,0,'lao raw lpjml output'!R11)</f>
        <v>586.745</v>
      </c>
      <c r="T26" s="17">
        <f>IF('lao raw lpjml output'!S11&lt;0,0,'lao raw lpjml output'!S11)</f>
        <v>623.21299999999997</v>
      </c>
      <c r="U26" s="17">
        <f>IF('lao raw lpjml output'!T11&lt;0,0,'lao raw lpjml output'!T11)</f>
        <v>688.03599999999994</v>
      </c>
      <c r="V26" s="17">
        <f>IF('lao raw lpjml output'!U11&lt;0,0,'lao raw lpjml output'!U11)</f>
        <v>513.37599999999998</v>
      </c>
      <c r="W26" s="17">
        <f>IF('lao raw lpjml output'!V11&lt;0,0,'lao raw lpjml output'!V11)</f>
        <v>534.22900000000004</v>
      </c>
      <c r="X26" s="17">
        <f>IF('lao raw lpjml output'!W11&lt;0,0,'lao raw lpjml output'!W11)</f>
        <v>535.029</v>
      </c>
      <c r="Y26" s="17">
        <f>IF('lao raw lpjml output'!X11&lt;0,0,'lao raw lpjml output'!X11)</f>
        <v>530.01900000000001</v>
      </c>
      <c r="Z26" s="17">
        <f>IF('lao raw lpjml output'!Y11&lt;0,0,'lao raw lpjml output'!Y11)</f>
        <v>593.07799999999997</v>
      </c>
      <c r="AA26" s="17">
        <f>IF('lao raw lpjml output'!Z11&lt;0,0,'lao raw lpjml output'!Z11)</f>
        <v>708.76800000000003</v>
      </c>
      <c r="AB26" s="17">
        <f>IF('lao raw lpjml output'!AA11&lt;0,0,'lao raw lpjml output'!AA11)</f>
        <v>668.26599999999996</v>
      </c>
      <c r="AC26" s="17">
        <f>IF('lao raw lpjml output'!AB11&lt;0,0,'lao raw lpjml output'!AB11)</f>
        <v>604.30999999999995</v>
      </c>
      <c r="AD26" s="17">
        <f>IF('lao raw lpjml output'!AC11&lt;0,0,'lao raw lpjml output'!AC11)</f>
        <v>649.73500000000001</v>
      </c>
      <c r="AE26" s="17">
        <f>IF('lao raw lpjml output'!AD11&lt;0,0,'lao raw lpjml output'!AD11)</f>
        <v>607.24699999999996</v>
      </c>
      <c r="AF26" s="17">
        <f>IF('lao raw lpjml output'!AE11&lt;0,0,'lao raw lpjml output'!AE11)</f>
        <v>607.24699999999996</v>
      </c>
      <c r="AG26" s="17">
        <f>IF('lao raw lpjml output'!AF11&lt;0,0,'lao raw lpjml output'!AF11)</f>
        <v>582.73400000000004</v>
      </c>
      <c r="AH26" s="17">
        <f>IF('lao raw lpjml output'!AG11&lt;0,0,'lao raw lpjml output'!AG11)</f>
        <v>582.73400000000004</v>
      </c>
      <c r="AI26" s="17">
        <f>IF('lao raw lpjml output'!AH11&lt;0,0,'lao raw lpjml output'!AH11)</f>
        <v>614.40499999999997</v>
      </c>
      <c r="AJ26" s="17">
        <f>IF('lao raw lpjml output'!AI11&lt;0,0,'lao raw lpjml output'!AI11)</f>
        <v>583.74599999999998</v>
      </c>
      <c r="AK26" s="17">
        <f>IF('lao raw lpjml output'!AJ11&lt;0,0,'lao raw lpjml output'!AJ11)</f>
        <v>717.70299999999997</v>
      </c>
      <c r="AL26" s="17">
        <f>IF('lao raw lpjml output'!AK11&lt;0,0,'lao raw lpjml output'!AK11)</f>
        <v>686.90200000000004</v>
      </c>
      <c r="AM26" s="17">
        <f>IF('lao raw lpjml output'!AL11&lt;0,0,'lao raw lpjml output'!AL11)</f>
        <v>701.84799999999996</v>
      </c>
      <c r="AN26" s="17">
        <f>IF('lao raw lpjml output'!AM11&lt;0,0,'lao raw lpjml output'!AM11)</f>
        <v>613.25300000000004</v>
      </c>
      <c r="AO26" s="17">
        <f>IF('lao raw lpjml output'!AN11&lt;0,0,'lao raw lpjml output'!AN11)</f>
        <v>638.72199999999998</v>
      </c>
      <c r="AP26" s="17">
        <f>IF('lao raw lpjml output'!AO11&lt;0,0,'lao raw lpjml output'!AO11)</f>
        <v>654.82799999999997</v>
      </c>
    </row>
    <row r="27" spans="1:42" x14ac:dyDescent="0.35">
      <c r="A27" s="52"/>
      <c r="B27" s="17">
        <f>IF('lao raw lpjml output'!A12&lt;0,0,'lao raw lpjml output'!A12)</f>
        <v>657.88199999999995</v>
      </c>
      <c r="C27" s="17">
        <f>IF('lao raw lpjml output'!B12&lt;0,0,'lao raw lpjml output'!B12)</f>
        <v>632.92600000000004</v>
      </c>
      <c r="D27" s="17">
        <f>IF('lao raw lpjml output'!C12&lt;0,0,'lao raw lpjml output'!C12)</f>
        <v>521.173</v>
      </c>
      <c r="E27" s="17">
        <f>IF('lao raw lpjml output'!D12&lt;0,0,'lao raw lpjml output'!D12)</f>
        <v>633.43200000000002</v>
      </c>
      <c r="F27" s="17">
        <f>IF('lao raw lpjml output'!E12&lt;0,0,'lao raw lpjml output'!E12)</f>
        <v>624.55100000000004</v>
      </c>
      <c r="G27" s="17">
        <f>IF('lao raw lpjml output'!F12&lt;0,0,'lao raw lpjml output'!F12)</f>
        <v>626.55999999999995</v>
      </c>
      <c r="H27" s="17">
        <f>IF('lao raw lpjml output'!G12&lt;0,0,'lao raw lpjml output'!G12)</f>
        <v>529.07000000000005</v>
      </c>
      <c r="I27" s="17">
        <f>IF('lao raw lpjml output'!H12&lt;0,0,'lao raw lpjml output'!H12)</f>
        <v>634.13800000000003</v>
      </c>
      <c r="J27" s="17">
        <f>IF('lao raw lpjml output'!I12&lt;0,0,'lao raw lpjml output'!I12)</f>
        <v>478.40899999999999</v>
      </c>
      <c r="K27" s="17">
        <f>IF('lao raw lpjml output'!J12&lt;0,0,'lao raw lpjml output'!J12)</f>
        <v>538.26300000000003</v>
      </c>
      <c r="L27" s="17">
        <f>IF('lao raw lpjml output'!K12&lt;0,0,'lao raw lpjml output'!K12)</f>
        <v>582.62599999999998</v>
      </c>
      <c r="M27" s="17">
        <f>IF('lao raw lpjml output'!L12&lt;0,0,'lao raw lpjml output'!L12)</f>
        <v>610.67100000000005</v>
      </c>
      <c r="N27" s="17">
        <f>IF('lao raw lpjml output'!M12&lt;0,0,'lao raw lpjml output'!M12)</f>
        <v>533.21100000000001</v>
      </c>
      <c r="O27" s="17">
        <f>IF('lao raw lpjml output'!N12&lt;0,0,'lao raw lpjml output'!N12)</f>
        <v>675.452</v>
      </c>
      <c r="P27" s="17">
        <f>IF('lao raw lpjml output'!O12&lt;0,0,'lao raw lpjml output'!O12)</f>
        <v>608.39099999999996</v>
      </c>
      <c r="Q27" s="17">
        <f>IF('lao raw lpjml output'!P12&lt;0,0,'lao raw lpjml output'!P12)</f>
        <v>616.66399999999999</v>
      </c>
      <c r="R27" s="17">
        <f>IF('lao raw lpjml output'!Q12&lt;0,0,'lao raw lpjml output'!Q12)</f>
        <v>527.41800000000001</v>
      </c>
      <c r="S27" s="17">
        <f>IF('lao raw lpjml output'!R12&lt;0,0,'lao raw lpjml output'!R12)</f>
        <v>589.423</v>
      </c>
      <c r="T27" s="17">
        <f>IF('lao raw lpjml output'!S12&lt;0,0,'lao raw lpjml output'!S12)</f>
        <v>650.07500000000005</v>
      </c>
      <c r="U27" s="17">
        <f>IF('lao raw lpjml output'!T12&lt;0,0,'lao raw lpjml output'!T12)</f>
        <v>689.85199999999998</v>
      </c>
      <c r="V27" s="17">
        <f>IF('lao raw lpjml output'!U12&lt;0,0,'lao raw lpjml output'!U12)</f>
        <v>531.678</v>
      </c>
      <c r="W27" s="17">
        <f>IF('lao raw lpjml output'!V12&lt;0,0,'lao raw lpjml output'!V12)</f>
        <v>538.70600000000002</v>
      </c>
      <c r="X27" s="17">
        <f>IF('lao raw lpjml output'!W12&lt;0,0,'lao raw lpjml output'!W12)</f>
        <v>539.01800000000003</v>
      </c>
      <c r="Y27" s="17">
        <f>IF('lao raw lpjml output'!X12&lt;0,0,'lao raw lpjml output'!X12)</f>
        <v>542.06100000000004</v>
      </c>
      <c r="Z27" s="17">
        <f>IF('lao raw lpjml output'!Y12&lt;0,0,'lao raw lpjml output'!Y12)</f>
        <v>599.23400000000004</v>
      </c>
      <c r="AA27" s="17">
        <f>IF('lao raw lpjml output'!Z12&lt;0,0,'lao raw lpjml output'!Z12)</f>
        <v>713.19299999999998</v>
      </c>
      <c r="AB27" s="17">
        <f>IF('lao raw lpjml output'!AA12&lt;0,0,'lao raw lpjml output'!AA12)</f>
        <v>673.13099999999997</v>
      </c>
      <c r="AC27" s="17">
        <f>IF('lao raw lpjml output'!AB12&lt;0,0,'lao raw lpjml output'!AB12)</f>
        <v>610.83399999999995</v>
      </c>
      <c r="AD27" s="17">
        <f>IF('lao raw lpjml output'!AC12&lt;0,0,'lao raw lpjml output'!AC12)</f>
        <v>649.84299999999996</v>
      </c>
      <c r="AE27" s="17">
        <f>IF('lao raw lpjml output'!AD12&lt;0,0,'lao raw lpjml output'!AD12)</f>
        <v>619.98199999999997</v>
      </c>
      <c r="AF27" s="17">
        <f>IF('lao raw lpjml output'!AE12&lt;0,0,'lao raw lpjml output'!AE12)</f>
        <v>619.98199999999997</v>
      </c>
      <c r="AG27" s="17">
        <f>IF('lao raw lpjml output'!AF12&lt;0,0,'lao raw lpjml output'!AF12)</f>
        <v>584.01199999999994</v>
      </c>
      <c r="AH27" s="17">
        <f>IF('lao raw lpjml output'!AG12&lt;0,0,'lao raw lpjml output'!AG12)</f>
        <v>584.01199999999994</v>
      </c>
      <c r="AI27" s="17">
        <f>IF('lao raw lpjml output'!AH12&lt;0,0,'lao raw lpjml output'!AH12)</f>
        <v>621.34100000000001</v>
      </c>
      <c r="AJ27" s="17">
        <f>IF('lao raw lpjml output'!AI12&lt;0,0,'lao raw lpjml output'!AI12)</f>
        <v>588.77599999999995</v>
      </c>
      <c r="AK27" s="17">
        <f>IF('lao raw lpjml output'!AJ12&lt;0,0,'lao raw lpjml output'!AJ12)</f>
        <v>720.28800000000001</v>
      </c>
      <c r="AL27" s="17">
        <f>IF('lao raw lpjml output'!AK12&lt;0,0,'lao raw lpjml output'!AK12)</f>
        <v>695.29499999999996</v>
      </c>
      <c r="AM27" s="17">
        <f>IF('lao raw lpjml output'!AL12&lt;0,0,'lao raw lpjml output'!AL12)</f>
        <v>702.72799999999995</v>
      </c>
      <c r="AN27" s="17">
        <f>IF('lao raw lpjml output'!AM12&lt;0,0,'lao raw lpjml output'!AM12)</f>
        <v>618.88699999999994</v>
      </c>
      <c r="AO27" s="17">
        <f>IF('lao raw lpjml output'!AN12&lt;0,0,'lao raw lpjml output'!AN12)</f>
        <v>640.995</v>
      </c>
      <c r="AP27" s="17">
        <f>IF('lao raw lpjml output'!AO12&lt;0,0,'lao raw lpjml output'!AO12)</f>
        <v>657.88199999999995</v>
      </c>
    </row>
    <row r="28" spans="1:42" x14ac:dyDescent="0.35">
      <c r="A28" s="52"/>
      <c r="B28" s="17">
        <f>IF('lao raw lpjml output'!A13&lt;0,0,'lao raw lpjml output'!A13)</f>
        <v>660.16600000000005</v>
      </c>
      <c r="C28" s="17">
        <f>IF('lao raw lpjml output'!B13&lt;0,0,'lao raw lpjml output'!B13)</f>
        <v>635.428</v>
      </c>
      <c r="D28" s="17">
        <f>IF('lao raw lpjml output'!C13&lt;0,0,'lao raw lpjml output'!C13)</f>
        <v>525.476</v>
      </c>
      <c r="E28" s="17">
        <f>IF('lao raw lpjml output'!D13&lt;0,0,'lao raw lpjml output'!D13)</f>
        <v>643.91899999999998</v>
      </c>
      <c r="F28" s="17">
        <f>IF('lao raw lpjml output'!E13&lt;0,0,'lao raw lpjml output'!E13)</f>
        <v>656.08600000000001</v>
      </c>
      <c r="G28" s="17">
        <f>IF('lao raw lpjml output'!F13&lt;0,0,'lao raw lpjml output'!F13)</f>
        <v>630.25300000000004</v>
      </c>
      <c r="H28" s="17">
        <f>IF('lao raw lpjml output'!G13&lt;0,0,'lao raw lpjml output'!G13)</f>
        <v>533.66600000000005</v>
      </c>
      <c r="I28" s="17">
        <f>IF('lao raw lpjml output'!H13&lt;0,0,'lao raw lpjml output'!H13)</f>
        <v>634.52099999999996</v>
      </c>
      <c r="J28" s="17">
        <f>IF('lao raw lpjml output'!I13&lt;0,0,'lao raw lpjml output'!I13)</f>
        <v>481.07799999999997</v>
      </c>
      <c r="K28" s="17">
        <f>IF('lao raw lpjml output'!J13&lt;0,0,'lao raw lpjml output'!J13)</f>
        <v>545.572</v>
      </c>
      <c r="L28" s="17">
        <f>IF('lao raw lpjml output'!K13&lt;0,0,'lao raw lpjml output'!K13)</f>
        <v>598.49800000000005</v>
      </c>
      <c r="M28" s="17">
        <f>IF('lao raw lpjml output'!L13&lt;0,0,'lao raw lpjml output'!L13)</f>
        <v>619.91600000000005</v>
      </c>
      <c r="N28" s="17">
        <f>IF('lao raw lpjml output'!M13&lt;0,0,'lao raw lpjml output'!M13)</f>
        <v>540.95600000000002</v>
      </c>
      <c r="O28" s="17">
        <f>IF('lao raw lpjml output'!N13&lt;0,0,'lao raw lpjml output'!N13)</f>
        <v>677.55899999999997</v>
      </c>
      <c r="P28" s="17">
        <f>IF('lao raw lpjml output'!O13&lt;0,0,'lao raw lpjml output'!O13)</f>
        <v>616.03899999999999</v>
      </c>
      <c r="Q28" s="17">
        <f>IF('lao raw lpjml output'!P13&lt;0,0,'lao raw lpjml output'!P13)</f>
        <v>619.89800000000002</v>
      </c>
      <c r="R28" s="17">
        <f>IF('lao raw lpjml output'!Q13&lt;0,0,'lao raw lpjml output'!Q13)</f>
        <v>539.48400000000004</v>
      </c>
      <c r="S28" s="17">
        <f>IF('lao raw lpjml output'!R13&lt;0,0,'lao raw lpjml output'!R13)</f>
        <v>603.23299999999995</v>
      </c>
      <c r="T28" s="17">
        <f>IF('lao raw lpjml output'!S13&lt;0,0,'lao raw lpjml output'!S13)</f>
        <v>658.66499999999996</v>
      </c>
      <c r="U28" s="17">
        <f>IF('lao raw lpjml output'!T13&lt;0,0,'lao raw lpjml output'!T13)</f>
        <v>691.90599999999995</v>
      </c>
      <c r="V28" s="17">
        <f>IF('lao raw lpjml output'!U13&lt;0,0,'lao raw lpjml output'!U13)</f>
        <v>538.57399999999996</v>
      </c>
      <c r="W28" s="17">
        <f>IF('lao raw lpjml output'!V13&lt;0,0,'lao raw lpjml output'!V13)</f>
        <v>542.81500000000005</v>
      </c>
      <c r="X28" s="17">
        <f>IF('lao raw lpjml output'!W13&lt;0,0,'lao raw lpjml output'!W13)</f>
        <v>542.99099999999999</v>
      </c>
      <c r="Y28" s="17">
        <f>IF('lao raw lpjml output'!X13&lt;0,0,'lao raw lpjml output'!X13)</f>
        <v>549.15700000000004</v>
      </c>
      <c r="Z28" s="17">
        <f>IF('lao raw lpjml output'!Y13&lt;0,0,'lao raw lpjml output'!Y13)</f>
        <v>602.28499999999997</v>
      </c>
      <c r="AA28" s="17">
        <f>IF('lao raw lpjml output'!Z13&lt;0,0,'lao raw lpjml output'!Z13)</f>
        <v>728.11800000000005</v>
      </c>
      <c r="AB28" s="17">
        <f>IF('lao raw lpjml output'!AA13&lt;0,0,'lao raw lpjml output'!AA13)</f>
        <v>678.06799999999998</v>
      </c>
      <c r="AC28" s="17">
        <f>IF('lao raw lpjml output'!AB13&lt;0,0,'lao raw lpjml output'!AB13)</f>
        <v>614.94500000000005</v>
      </c>
      <c r="AD28" s="17">
        <f>IF('lao raw lpjml output'!AC13&lt;0,0,'lao raw lpjml output'!AC13)</f>
        <v>673.78099999999995</v>
      </c>
      <c r="AE28" s="17">
        <f>IF('lao raw lpjml output'!AD13&lt;0,0,'lao raw lpjml output'!AD13)</f>
        <v>622.51700000000005</v>
      </c>
      <c r="AF28" s="17">
        <f>IF('lao raw lpjml output'!AE13&lt;0,0,'lao raw lpjml output'!AE13)</f>
        <v>622.51700000000005</v>
      </c>
      <c r="AG28" s="17">
        <f>IF('lao raw lpjml output'!AF13&lt;0,0,'lao raw lpjml output'!AF13)</f>
        <v>589.95399999999995</v>
      </c>
      <c r="AH28" s="17">
        <f>IF('lao raw lpjml output'!AG13&lt;0,0,'lao raw lpjml output'!AG13)</f>
        <v>589.95399999999995</v>
      </c>
      <c r="AI28" s="17">
        <f>IF('lao raw lpjml output'!AH13&lt;0,0,'lao raw lpjml output'!AH13)</f>
        <v>622.76499999999999</v>
      </c>
      <c r="AJ28" s="17">
        <f>IF('lao raw lpjml output'!AI13&lt;0,0,'lao raw lpjml output'!AI13)</f>
        <v>590.86500000000001</v>
      </c>
      <c r="AK28" s="17">
        <f>IF('lao raw lpjml output'!AJ13&lt;0,0,'lao raw lpjml output'!AJ13)</f>
        <v>720.32</v>
      </c>
      <c r="AL28" s="17">
        <f>IF('lao raw lpjml output'!AK13&lt;0,0,'lao raw lpjml output'!AK13)</f>
        <v>697.00599999999997</v>
      </c>
      <c r="AM28" s="17">
        <f>IF('lao raw lpjml output'!AL13&lt;0,0,'lao raw lpjml output'!AL13)</f>
        <v>716.85400000000004</v>
      </c>
      <c r="AN28" s="17">
        <f>IF('lao raw lpjml output'!AM13&lt;0,0,'lao raw lpjml output'!AM13)</f>
        <v>631.64300000000003</v>
      </c>
      <c r="AO28" s="17">
        <f>IF('lao raw lpjml output'!AN13&lt;0,0,'lao raw lpjml output'!AN13)</f>
        <v>643.20399999999995</v>
      </c>
      <c r="AP28" s="17">
        <f>IF('lao raw lpjml output'!AO13&lt;0,0,'lao raw lpjml output'!AO13)</f>
        <v>660.16600000000005</v>
      </c>
    </row>
    <row r="29" spans="1:42" x14ac:dyDescent="0.35">
      <c r="A29" s="52"/>
      <c r="B29" s="17">
        <f>IF('lao raw lpjml output'!A14&lt;0,0,'lao raw lpjml output'!A14)</f>
        <v>677.93</v>
      </c>
      <c r="C29" s="17">
        <f>IF('lao raw lpjml output'!B14&lt;0,0,'lao raw lpjml output'!B14)</f>
        <v>640.09299999999996</v>
      </c>
      <c r="D29" s="17">
        <f>IF('lao raw lpjml output'!C14&lt;0,0,'lao raw lpjml output'!C14)</f>
        <v>531.52800000000002</v>
      </c>
      <c r="E29" s="17">
        <f>IF('lao raw lpjml output'!D14&lt;0,0,'lao raw lpjml output'!D14)</f>
        <v>650.22799999999995</v>
      </c>
      <c r="F29" s="17">
        <f>IF('lao raw lpjml output'!E14&lt;0,0,'lao raw lpjml output'!E14)</f>
        <v>669.03599999999994</v>
      </c>
      <c r="G29" s="17">
        <f>IF('lao raw lpjml output'!F14&lt;0,0,'lao raw lpjml output'!F14)</f>
        <v>639.51700000000005</v>
      </c>
      <c r="H29" s="17">
        <f>IF('lao raw lpjml output'!G14&lt;0,0,'lao raw lpjml output'!G14)</f>
        <v>537.96</v>
      </c>
      <c r="I29" s="17">
        <f>IF('lao raw lpjml output'!H14&lt;0,0,'lao raw lpjml output'!H14)</f>
        <v>634.80399999999997</v>
      </c>
      <c r="J29" s="17">
        <f>IF('lao raw lpjml output'!I14&lt;0,0,'lao raw lpjml output'!I14)</f>
        <v>484.43900000000002</v>
      </c>
      <c r="K29" s="17">
        <f>IF('lao raw lpjml output'!J14&lt;0,0,'lao raw lpjml output'!J14)</f>
        <v>546.89099999999996</v>
      </c>
      <c r="L29" s="17">
        <f>IF('lao raw lpjml output'!K14&lt;0,0,'lao raw lpjml output'!K14)</f>
        <v>600.84699999999998</v>
      </c>
      <c r="M29" s="17">
        <f>IF('lao raw lpjml output'!L14&lt;0,0,'lao raw lpjml output'!L14)</f>
        <v>621.16</v>
      </c>
      <c r="N29" s="17">
        <f>IF('lao raw lpjml output'!M14&lt;0,0,'lao raw lpjml output'!M14)</f>
        <v>574.59699999999998</v>
      </c>
      <c r="O29" s="17">
        <f>IF('lao raw lpjml output'!N14&lt;0,0,'lao raw lpjml output'!N14)</f>
        <v>678.44</v>
      </c>
      <c r="P29" s="17">
        <f>IF('lao raw lpjml output'!O14&lt;0,0,'lao raw lpjml output'!O14)</f>
        <v>627.57799999999997</v>
      </c>
      <c r="Q29" s="17">
        <f>IF('lao raw lpjml output'!P14&lt;0,0,'lao raw lpjml output'!P14)</f>
        <v>625.62199999999996</v>
      </c>
      <c r="R29" s="17">
        <f>IF('lao raw lpjml output'!Q14&lt;0,0,'lao raw lpjml output'!Q14)</f>
        <v>556.65899999999999</v>
      </c>
      <c r="S29" s="17">
        <f>IF('lao raw lpjml output'!R14&lt;0,0,'lao raw lpjml output'!R14)</f>
        <v>608.798</v>
      </c>
      <c r="T29" s="17">
        <f>IF('lao raw lpjml output'!S14&lt;0,0,'lao raw lpjml output'!S14)</f>
        <v>664.23500000000001</v>
      </c>
      <c r="U29" s="17">
        <f>IF('lao raw lpjml output'!T14&lt;0,0,'lao raw lpjml output'!T14)</f>
        <v>693.22400000000005</v>
      </c>
      <c r="V29" s="17">
        <f>IF('lao raw lpjml output'!U14&lt;0,0,'lao raw lpjml output'!U14)</f>
        <v>539.04</v>
      </c>
      <c r="W29" s="17">
        <f>IF('lao raw lpjml output'!V14&lt;0,0,'lao raw lpjml output'!V14)</f>
        <v>544.61500000000001</v>
      </c>
      <c r="X29" s="17">
        <f>IF('lao raw lpjml output'!W14&lt;0,0,'lao raw lpjml output'!W14)</f>
        <v>559.13</v>
      </c>
      <c r="Y29" s="17">
        <f>IF('lao raw lpjml output'!X14&lt;0,0,'lao raw lpjml output'!X14)</f>
        <v>574.73800000000006</v>
      </c>
      <c r="Z29" s="17">
        <f>IF('lao raw lpjml output'!Y14&lt;0,0,'lao raw lpjml output'!Y14)</f>
        <v>606.31700000000001</v>
      </c>
      <c r="AA29" s="17">
        <f>IF('lao raw lpjml output'!Z14&lt;0,0,'lao raw lpjml output'!Z14)</f>
        <v>729.14499999999998</v>
      </c>
      <c r="AB29" s="17">
        <f>IF('lao raw lpjml output'!AA14&lt;0,0,'lao raw lpjml output'!AA14)</f>
        <v>679.904</v>
      </c>
      <c r="AC29" s="17">
        <f>IF('lao raw lpjml output'!AB14&lt;0,0,'lao raw lpjml output'!AB14)</f>
        <v>617.26599999999996</v>
      </c>
      <c r="AD29" s="17">
        <f>IF('lao raw lpjml output'!AC14&lt;0,0,'lao raw lpjml output'!AC14)</f>
        <v>675.30200000000002</v>
      </c>
      <c r="AE29" s="17">
        <f>IF('lao raw lpjml output'!AD14&lt;0,0,'lao raw lpjml output'!AD14)</f>
        <v>624.48800000000006</v>
      </c>
      <c r="AF29" s="17">
        <f>IF('lao raw lpjml output'!AE14&lt;0,0,'lao raw lpjml output'!AE14)</f>
        <v>624.48800000000006</v>
      </c>
      <c r="AG29" s="17">
        <f>IF('lao raw lpjml output'!AF14&lt;0,0,'lao raw lpjml output'!AF14)</f>
        <v>608.08699999999999</v>
      </c>
      <c r="AH29" s="17">
        <f>IF('lao raw lpjml output'!AG14&lt;0,0,'lao raw lpjml output'!AG14)</f>
        <v>608.08699999999999</v>
      </c>
      <c r="AI29" s="17">
        <f>IF('lao raw lpjml output'!AH14&lt;0,0,'lao raw lpjml output'!AH14)</f>
        <v>628.37699999999995</v>
      </c>
      <c r="AJ29" s="17">
        <f>IF('lao raw lpjml output'!AI14&lt;0,0,'lao raw lpjml output'!AI14)</f>
        <v>601.02499999999998</v>
      </c>
      <c r="AK29" s="17">
        <f>IF('lao raw lpjml output'!AJ14&lt;0,0,'lao raw lpjml output'!AJ14)</f>
        <v>722.14</v>
      </c>
      <c r="AL29" s="17">
        <f>IF('lao raw lpjml output'!AK14&lt;0,0,'lao raw lpjml output'!AK14)</f>
        <v>698.99099999999999</v>
      </c>
      <c r="AM29" s="17">
        <f>IF('lao raw lpjml output'!AL14&lt;0,0,'lao raw lpjml output'!AL14)</f>
        <v>718.94200000000001</v>
      </c>
      <c r="AN29" s="17">
        <f>IF('lao raw lpjml output'!AM14&lt;0,0,'lao raw lpjml output'!AM14)</f>
        <v>634.322</v>
      </c>
      <c r="AO29" s="17">
        <f>IF('lao raw lpjml output'!AN14&lt;0,0,'lao raw lpjml output'!AN14)</f>
        <v>655.89800000000002</v>
      </c>
      <c r="AP29" s="17">
        <f>IF('lao raw lpjml output'!AO14&lt;0,0,'lao raw lpjml output'!AO14)</f>
        <v>677.93</v>
      </c>
    </row>
    <row r="30" spans="1:42" x14ac:dyDescent="0.35">
      <c r="A30" s="52"/>
      <c r="B30" s="17">
        <f>IF('lao raw lpjml output'!A15&lt;0,0,'lao raw lpjml output'!A15)</f>
        <v>678.255</v>
      </c>
      <c r="C30" s="17">
        <f>IF('lao raw lpjml output'!B15&lt;0,0,'lao raw lpjml output'!B15)</f>
        <v>643.25099999999998</v>
      </c>
      <c r="D30" s="17">
        <f>IF('lao raw lpjml output'!C15&lt;0,0,'lao raw lpjml output'!C15)</f>
        <v>537.73500000000001</v>
      </c>
      <c r="E30" s="17">
        <f>IF('lao raw lpjml output'!D15&lt;0,0,'lao raw lpjml output'!D15)</f>
        <v>652.37800000000004</v>
      </c>
      <c r="F30" s="17">
        <f>IF('lao raw lpjml output'!E15&lt;0,0,'lao raw lpjml output'!E15)</f>
        <v>672.46699999999998</v>
      </c>
      <c r="G30" s="17">
        <f>IF('lao raw lpjml output'!F15&lt;0,0,'lao raw lpjml output'!F15)</f>
        <v>651.60799999999995</v>
      </c>
      <c r="H30" s="17">
        <f>IF('lao raw lpjml output'!G15&lt;0,0,'lao raw lpjml output'!G15)</f>
        <v>538.48099999999999</v>
      </c>
      <c r="I30" s="17">
        <f>IF('lao raw lpjml output'!H15&lt;0,0,'lao raw lpjml output'!H15)</f>
        <v>634.87</v>
      </c>
      <c r="J30" s="17">
        <f>IF('lao raw lpjml output'!I15&lt;0,0,'lao raw lpjml output'!I15)</f>
        <v>490.35500000000002</v>
      </c>
      <c r="K30" s="17">
        <f>IF('lao raw lpjml output'!J15&lt;0,0,'lao raw lpjml output'!J15)</f>
        <v>558.80700000000002</v>
      </c>
      <c r="L30" s="17">
        <f>IF('lao raw lpjml output'!K15&lt;0,0,'lao raw lpjml output'!K15)</f>
        <v>608.702</v>
      </c>
      <c r="M30" s="17">
        <f>IF('lao raw lpjml output'!L15&lt;0,0,'lao raw lpjml output'!L15)</f>
        <v>643.57299999999998</v>
      </c>
      <c r="N30" s="17">
        <f>IF('lao raw lpjml output'!M15&lt;0,0,'lao raw lpjml output'!M15)</f>
        <v>585.99199999999996</v>
      </c>
      <c r="O30" s="17">
        <f>IF('lao raw lpjml output'!N15&lt;0,0,'lao raw lpjml output'!N15)</f>
        <v>687.66300000000001</v>
      </c>
      <c r="P30" s="17">
        <f>IF('lao raw lpjml output'!O15&lt;0,0,'lao raw lpjml output'!O15)</f>
        <v>629.91999999999996</v>
      </c>
      <c r="Q30" s="17">
        <f>IF('lao raw lpjml output'!P15&lt;0,0,'lao raw lpjml output'!P15)</f>
        <v>634.78</v>
      </c>
      <c r="R30" s="17">
        <f>IF('lao raw lpjml output'!Q15&lt;0,0,'lao raw lpjml output'!Q15)</f>
        <v>567.08399999999995</v>
      </c>
      <c r="S30" s="17">
        <f>IF('lao raw lpjml output'!R15&lt;0,0,'lao raw lpjml output'!R15)</f>
        <v>612.24099999999999</v>
      </c>
      <c r="T30" s="17">
        <f>IF('lao raw lpjml output'!S15&lt;0,0,'lao raw lpjml output'!S15)</f>
        <v>673.72400000000005</v>
      </c>
      <c r="U30" s="17">
        <f>IF('lao raw lpjml output'!T15&lt;0,0,'lao raw lpjml output'!T15)</f>
        <v>694.70799999999997</v>
      </c>
      <c r="V30" s="17">
        <f>IF('lao raw lpjml output'!U15&lt;0,0,'lao raw lpjml output'!U15)</f>
        <v>539.78200000000004</v>
      </c>
      <c r="W30" s="17">
        <f>IF('lao raw lpjml output'!V15&lt;0,0,'lao raw lpjml output'!V15)</f>
        <v>564.89300000000003</v>
      </c>
      <c r="X30" s="17">
        <f>IF('lao raw lpjml output'!W15&lt;0,0,'lao raw lpjml output'!W15)</f>
        <v>561.87199999999996</v>
      </c>
      <c r="Y30" s="17">
        <f>IF('lao raw lpjml output'!X15&lt;0,0,'lao raw lpjml output'!X15)</f>
        <v>577.00400000000002</v>
      </c>
      <c r="Z30" s="17">
        <f>IF('lao raw lpjml output'!Y15&lt;0,0,'lao raw lpjml output'!Y15)</f>
        <v>607.27800000000002</v>
      </c>
      <c r="AA30" s="17">
        <f>IF('lao raw lpjml output'!Z15&lt;0,0,'lao raw lpjml output'!Z15)</f>
        <v>731.83199999999999</v>
      </c>
      <c r="AB30" s="17">
        <f>IF('lao raw lpjml output'!AA15&lt;0,0,'lao raw lpjml output'!AA15)</f>
        <v>692.67600000000004</v>
      </c>
      <c r="AC30" s="17">
        <f>IF('lao raw lpjml output'!AB15&lt;0,0,'lao raw lpjml output'!AB15)</f>
        <v>620.96699999999998</v>
      </c>
      <c r="AD30" s="17">
        <f>IF('lao raw lpjml output'!AC15&lt;0,0,'lao raw lpjml output'!AC15)</f>
        <v>675.38499999999999</v>
      </c>
      <c r="AE30" s="17">
        <f>IF('lao raw lpjml output'!AD15&lt;0,0,'lao raw lpjml output'!AD15)</f>
        <v>631.03399999999999</v>
      </c>
      <c r="AF30" s="17">
        <f>IF('lao raw lpjml output'!AE15&lt;0,0,'lao raw lpjml output'!AE15)</f>
        <v>631.03399999999999</v>
      </c>
      <c r="AG30" s="17">
        <f>IF('lao raw lpjml output'!AF15&lt;0,0,'lao raw lpjml output'!AF15)</f>
        <v>609.245</v>
      </c>
      <c r="AH30" s="17">
        <f>IF('lao raw lpjml output'!AG15&lt;0,0,'lao raw lpjml output'!AG15)</f>
        <v>609.245</v>
      </c>
      <c r="AI30" s="17">
        <f>IF('lao raw lpjml output'!AH15&lt;0,0,'lao raw lpjml output'!AH15)</f>
        <v>630.01300000000003</v>
      </c>
      <c r="AJ30" s="17">
        <f>IF('lao raw lpjml output'!AI15&lt;0,0,'lao raw lpjml output'!AI15)</f>
        <v>602.43700000000001</v>
      </c>
      <c r="AK30" s="17">
        <f>IF('lao raw lpjml output'!AJ15&lt;0,0,'lao raw lpjml output'!AJ15)</f>
        <v>724.66</v>
      </c>
      <c r="AL30" s="17">
        <f>IF('lao raw lpjml output'!AK15&lt;0,0,'lao raw lpjml output'!AK15)</f>
        <v>705.33199999999999</v>
      </c>
      <c r="AM30" s="17">
        <f>IF('lao raw lpjml output'!AL15&lt;0,0,'lao raw lpjml output'!AL15)</f>
        <v>724.024</v>
      </c>
      <c r="AN30" s="17">
        <f>IF('lao raw lpjml output'!AM15&lt;0,0,'lao raw lpjml output'!AM15)</f>
        <v>635.29899999999998</v>
      </c>
      <c r="AO30" s="17">
        <f>IF('lao raw lpjml output'!AN15&lt;0,0,'lao raw lpjml output'!AN15)</f>
        <v>665.35599999999999</v>
      </c>
      <c r="AP30" s="17">
        <f>IF('lao raw lpjml output'!AO15&lt;0,0,'lao raw lpjml output'!AO15)</f>
        <v>678.255</v>
      </c>
    </row>
    <row r="31" spans="1:42" x14ac:dyDescent="0.35">
      <c r="A31" s="52"/>
      <c r="B31" s="17">
        <f>IF('lao raw lpjml output'!A16&lt;0,0,'lao raw lpjml output'!A16)</f>
        <v>687.40300000000002</v>
      </c>
      <c r="C31" s="17">
        <f>IF('lao raw lpjml output'!B16&lt;0,0,'lao raw lpjml output'!B16)</f>
        <v>646.47500000000002</v>
      </c>
      <c r="D31" s="17">
        <f>IF('lao raw lpjml output'!C16&lt;0,0,'lao raw lpjml output'!C16)</f>
        <v>538.10699999999997</v>
      </c>
      <c r="E31" s="17">
        <f>IF('lao raw lpjml output'!D16&lt;0,0,'lao raw lpjml output'!D16)</f>
        <v>653.73</v>
      </c>
      <c r="F31" s="17">
        <f>IF('lao raw lpjml output'!E16&lt;0,0,'lao raw lpjml output'!E16)</f>
        <v>674.86300000000006</v>
      </c>
      <c r="G31" s="17">
        <f>IF('lao raw lpjml output'!F16&lt;0,0,'lao raw lpjml output'!F16)</f>
        <v>652.55499999999995</v>
      </c>
      <c r="H31" s="17">
        <f>IF('lao raw lpjml output'!G16&lt;0,0,'lao raw lpjml output'!G16)</f>
        <v>548.73800000000006</v>
      </c>
      <c r="I31" s="17">
        <f>IF('lao raw lpjml output'!H16&lt;0,0,'lao raw lpjml output'!H16)</f>
        <v>640.31299999999999</v>
      </c>
      <c r="J31" s="17">
        <f>IF('lao raw lpjml output'!I16&lt;0,0,'lao raw lpjml output'!I16)</f>
        <v>496.07400000000001</v>
      </c>
      <c r="K31" s="17">
        <f>IF('lao raw lpjml output'!J16&lt;0,0,'lao raw lpjml output'!J16)</f>
        <v>561.74900000000002</v>
      </c>
      <c r="L31" s="17">
        <f>IF('lao raw lpjml output'!K16&lt;0,0,'lao raw lpjml output'!K16)</f>
        <v>611.25699999999995</v>
      </c>
      <c r="M31" s="17">
        <f>IF('lao raw lpjml output'!L16&lt;0,0,'lao raw lpjml output'!L16)</f>
        <v>644.47299999999996</v>
      </c>
      <c r="N31" s="17">
        <f>IF('lao raw lpjml output'!M16&lt;0,0,'lao raw lpjml output'!M16)</f>
        <v>590.43799999999999</v>
      </c>
      <c r="O31" s="17">
        <f>IF('lao raw lpjml output'!N16&lt;0,0,'lao raw lpjml output'!N16)</f>
        <v>692.30100000000004</v>
      </c>
      <c r="P31" s="17">
        <f>IF('lao raw lpjml output'!O16&lt;0,0,'lao raw lpjml output'!O16)</f>
        <v>646.07000000000005</v>
      </c>
      <c r="Q31" s="17">
        <f>IF('lao raw lpjml output'!P16&lt;0,0,'lao raw lpjml output'!P16)</f>
        <v>636.58299999999997</v>
      </c>
      <c r="R31" s="17">
        <f>IF('lao raw lpjml output'!Q16&lt;0,0,'lao raw lpjml output'!Q16)</f>
        <v>569.54600000000005</v>
      </c>
      <c r="S31" s="17">
        <f>IF('lao raw lpjml output'!R16&lt;0,0,'lao raw lpjml output'!R16)</f>
        <v>613.01599999999996</v>
      </c>
      <c r="T31" s="17">
        <f>IF('lao raw lpjml output'!S16&lt;0,0,'lao raw lpjml output'!S16)</f>
        <v>676.755</v>
      </c>
      <c r="U31" s="17">
        <f>IF('lao raw lpjml output'!T16&lt;0,0,'lao raw lpjml output'!T16)</f>
        <v>696.75900000000001</v>
      </c>
      <c r="V31" s="17">
        <f>IF('lao raw lpjml output'!U16&lt;0,0,'lao raw lpjml output'!U16)</f>
        <v>543.39800000000002</v>
      </c>
      <c r="W31" s="17">
        <f>IF('lao raw lpjml output'!V16&lt;0,0,'lao raw lpjml output'!V16)</f>
        <v>573.33500000000004</v>
      </c>
      <c r="X31" s="17">
        <f>IF('lao raw lpjml output'!W16&lt;0,0,'lao raw lpjml output'!W16)</f>
        <v>566.06200000000001</v>
      </c>
      <c r="Y31" s="17">
        <f>IF('lao raw lpjml output'!X16&lt;0,0,'lao raw lpjml output'!X16)</f>
        <v>611.19299999999998</v>
      </c>
      <c r="Z31" s="17">
        <f>IF('lao raw lpjml output'!Y16&lt;0,0,'lao raw lpjml output'!Y16)</f>
        <v>609.61099999999999</v>
      </c>
      <c r="AA31" s="17">
        <f>IF('lao raw lpjml output'!Z16&lt;0,0,'lao raw lpjml output'!Z16)</f>
        <v>748.78300000000002</v>
      </c>
      <c r="AB31" s="17">
        <f>IF('lao raw lpjml output'!AA16&lt;0,0,'lao raw lpjml output'!AA16)</f>
        <v>693.64</v>
      </c>
      <c r="AC31" s="17">
        <f>IF('lao raw lpjml output'!AB16&lt;0,0,'lao raw lpjml output'!AB16)</f>
        <v>647.45399999999995</v>
      </c>
      <c r="AD31" s="17">
        <f>IF('lao raw lpjml output'!AC16&lt;0,0,'lao raw lpjml output'!AC16)</f>
        <v>679.75300000000004</v>
      </c>
      <c r="AE31" s="17">
        <f>IF('lao raw lpjml output'!AD16&lt;0,0,'lao raw lpjml output'!AD16)</f>
        <v>631.30399999999997</v>
      </c>
      <c r="AF31" s="17">
        <f>IF('lao raw lpjml output'!AE16&lt;0,0,'lao raw lpjml output'!AE16)</f>
        <v>631.30399999999997</v>
      </c>
      <c r="AG31" s="17">
        <f>IF('lao raw lpjml output'!AF16&lt;0,0,'lao raw lpjml output'!AF16)</f>
        <v>609.74400000000003</v>
      </c>
      <c r="AH31" s="17">
        <f>IF('lao raw lpjml output'!AG16&lt;0,0,'lao raw lpjml output'!AG16)</f>
        <v>609.74400000000003</v>
      </c>
      <c r="AI31" s="17">
        <f>IF('lao raw lpjml output'!AH16&lt;0,0,'lao raw lpjml output'!AH16)</f>
        <v>630.54</v>
      </c>
      <c r="AJ31" s="17">
        <f>IF('lao raw lpjml output'!AI16&lt;0,0,'lao raw lpjml output'!AI16)</f>
        <v>604.20899999999995</v>
      </c>
      <c r="AK31" s="17">
        <f>IF('lao raw lpjml output'!AJ16&lt;0,0,'lao raw lpjml output'!AJ16)</f>
        <v>725.572</v>
      </c>
      <c r="AL31" s="17">
        <f>IF('lao raw lpjml output'!AK16&lt;0,0,'lao raw lpjml output'!AK16)</f>
        <v>717.60599999999999</v>
      </c>
      <c r="AM31" s="17">
        <f>IF('lao raw lpjml output'!AL16&lt;0,0,'lao raw lpjml output'!AL16)</f>
        <v>734.63699999999994</v>
      </c>
      <c r="AN31" s="17">
        <f>IF('lao raw lpjml output'!AM16&lt;0,0,'lao raw lpjml output'!AM16)</f>
        <v>636.77099999999996</v>
      </c>
      <c r="AO31" s="17">
        <f>IF('lao raw lpjml output'!AN16&lt;0,0,'lao raw lpjml output'!AN16)</f>
        <v>665.66200000000003</v>
      </c>
      <c r="AP31" s="17">
        <f>IF('lao raw lpjml output'!AO16&lt;0,0,'lao raw lpjml output'!AO16)</f>
        <v>687.40300000000002</v>
      </c>
    </row>
    <row r="32" spans="1:42" x14ac:dyDescent="0.35">
      <c r="A32" s="52"/>
      <c r="B32" s="17">
        <f>IF('lao raw lpjml output'!A17&lt;0,0,'lao raw lpjml output'!A17)</f>
        <v>702.75699999999995</v>
      </c>
      <c r="C32" s="17">
        <f>IF('lao raw lpjml output'!B17&lt;0,0,'lao raw lpjml output'!B17)</f>
        <v>652.12300000000005</v>
      </c>
      <c r="D32" s="17">
        <f>IF('lao raw lpjml output'!C17&lt;0,0,'lao raw lpjml output'!C17)</f>
        <v>538.21400000000006</v>
      </c>
      <c r="E32" s="17">
        <f>IF('lao raw lpjml output'!D17&lt;0,0,'lao raw lpjml output'!D17)</f>
        <v>668.56799999999998</v>
      </c>
      <c r="F32" s="17">
        <f>IF('lao raw lpjml output'!E17&lt;0,0,'lao raw lpjml output'!E17)</f>
        <v>675.18100000000004</v>
      </c>
      <c r="G32" s="17">
        <f>IF('lao raw lpjml output'!F17&lt;0,0,'lao raw lpjml output'!F17)</f>
        <v>660.89200000000005</v>
      </c>
      <c r="H32" s="17">
        <f>IF('lao raw lpjml output'!G17&lt;0,0,'lao raw lpjml output'!G17)</f>
        <v>549.60799999999995</v>
      </c>
      <c r="I32" s="17">
        <f>IF('lao raw lpjml output'!H17&lt;0,0,'lao raw lpjml output'!H17)</f>
        <v>659.94399999999996</v>
      </c>
      <c r="J32" s="17">
        <f>IF('lao raw lpjml output'!I17&lt;0,0,'lao raw lpjml output'!I17)</f>
        <v>498.67599999999999</v>
      </c>
      <c r="K32" s="17">
        <f>IF('lao raw lpjml output'!J17&lt;0,0,'lao raw lpjml output'!J17)</f>
        <v>563.34199999999998</v>
      </c>
      <c r="L32" s="17">
        <f>IF('lao raw lpjml output'!K17&lt;0,0,'lao raw lpjml output'!K17)</f>
        <v>611.35500000000002</v>
      </c>
      <c r="M32" s="17">
        <f>IF('lao raw lpjml output'!L17&lt;0,0,'lao raw lpjml output'!L17)</f>
        <v>645.17899999999997</v>
      </c>
      <c r="N32" s="17">
        <f>IF('lao raw lpjml output'!M17&lt;0,0,'lao raw lpjml output'!M17)</f>
        <v>594.20299999999997</v>
      </c>
      <c r="O32" s="17">
        <f>IF('lao raw lpjml output'!N17&lt;0,0,'lao raw lpjml output'!N17)</f>
        <v>692.65899999999999</v>
      </c>
      <c r="P32" s="17">
        <f>IF('lao raw lpjml output'!O17&lt;0,0,'lao raw lpjml output'!O17)</f>
        <v>650.10900000000004</v>
      </c>
      <c r="Q32" s="17">
        <f>IF('lao raw lpjml output'!P17&lt;0,0,'lao raw lpjml output'!P17)</f>
        <v>641.25900000000001</v>
      </c>
      <c r="R32" s="17">
        <f>IF('lao raw lpjml output'!Q17&lt;0,0,'lao raw lpjml output'!Q17)</f>
        <v>572.37900000000002</v>
      </c>
      <c r="S32" s="17">
        <f>IF('lao raw lpjml output'!R17&lt;0,0,'lao raw lpjml output'!R17)</f>
        <v>635.25300000000004</v>
      </c>
      <c r="T32" s="17">
        <f>IF('lao raw lpjml output'!S17&lt;0,0,'lao raw lpjml output'!S17)</f>
        <v>681.92499999999995</v>
      </c>
      <c r="U32" s="17">
        <f>IF('lao raw lpjml output'!T17&lt;0,0,'lao raw lpjml output'!T17)</f>
        <v>700.46699999999998</v>
      </c>
      <c r="V32" s="17">
        <f>IF('lao raw lpjml output'!U17&lt;0,0,'lao raw lpjml output'!U17)</f>
        <v>544.47900000000004</v>
      </c>
      <c r="W32" s="17">
        <f>IF('lao raw lpjml output'!V17&lt;0,0,'lao raw lpjml output'!V17)</f>
        <v>582.82000000000005</v>
      </c>
      <c r="X32" s="17">
        <f>IF('lao raw lpjml output'!W17&lt;0,0,'lao raw lpjml output'!W17)</f>
        <v>569.66600000000005</v>
      </c>
      <c r="Y32" s="17">
        <f>IF('lao raw lpjml output'!X17&lt;0,0,'lao raw lpjml output'!X17)</f>
        <v>619.31700000000001</v>
      </c>
      <c r="Z32" s="17">
        <f>IF('lao raw lpjml output'!Y17&lt;0,0,'lao raw lpjml output'!Y17)</f>
        <v>610.46500000000003</v>
      </c>
      <c r="AA32" s="17">
        <f>IF('lao raw lpjml output'!Z17&lt;0,0,'lao raw lpjml output'!Z17)</f>
        <v>753.12300000000005</v>
      </c>
      <c r="AB32" s="17">
        <f>IF('lao raw lpjml output'!AA17&lt;0,0,'lao raw lpjml output'!AA17)</f>
        <v>695.60599999999999</v>
      </c>
      <c r="AC32" s="17">
        <f>IF('lao raw lpjml output'!AB17&lt;0,0,'lao raw lpjml output'!AB17)</f>
        <v>655.08900000000006</v>
      </c>
      <c r="AD32" s="17">
        <f>IF('lao raw lpjml output'!AC17&lt;0,0,'lao raw lpjml output'!AC17)</f>
        <v>683.41600000000005</v>
      </c>
      <c r="AE32" s="17">
        <f>IF('lao raw lpjml output'!AD17&lt;0,0,'lao raw lpjml output'!AD17)</f>
        <v>633.55200000000002</v>
      </c>
      <c r="AF32" s="17">
        <f>IF('lao raw lpjml output'!AE17&lt;0,0,'lao raw lpjml output'!AE17)</f>
        <v>633.55200000000002</v>
      </c>
      <c r="AG32" s="17">
        <f>IF('lao raw lpjml output'!AF17&lt;0,0,'lao raw lpjml output'!AF17)</f>
        <v>609.80999999999995</v>
      </c>
      <c r="AH32" s="17">
        <f>IF('lao raw lpjml output'!AG17&lt;0,0,'lao raw lpjml output'!AG17)</f>
        <v>609.80999999999995</v>
      </c>
      <c r="AI32" s="17">
        <f>IF('lao raw lpjml output'!AH17&lt;0,0,'lao raw lpjml output'!AH17)</f>
        <v>632.81799999999998</v>
      </c>
      <c r="AJ32" s="17">
        <f>IF('lao raw lpjml output'!AI17&lt;0,0,'lao raw lpjml output'!AI17)</f>
        <v>605.15200000000004</v>
      </c>
      <c r="AK32" s="17">
        <f>IF('lao raw lpjml output'!AJ17&lt;0,0,'lao raw lpjml output'!AJ17)</f>
        <v>728.12599999999998</v>
      </c>
      <c r="AL32" s="17">
        <f>IF('lao raw lpjml output'!AK17&lt;0,0,'lao raw lpjml output'!AK17)</f>
        <v>718.928</v>
      </c>
      <c r="AM32" s="17">
        <f>IF('lao raw lpjml output'!AL17&lt;0,0,'lao raw lpjml output'!AL17)</f>
        <v>734.726</v>
      </c>
      <c r="AN32" s="17">
        <f>IF('lao raw lpjml output'!AM17&lt;0,0,'lao raw lpjml output'!AM17)</f>
        <v>637.69399999999996</v>
      </c>
      <c r="AO32" s="17">
        <f>IF('lao raw lpjml output'!AN17&lt;0,0,'lao raw lpjml output'!AN17)</f>
        <v>666.57399999999996</v>
      </c>
      <c r="AP32" s="17">
        <f>IF('lao raw lpjml output'!AO17&lt;0,0,'lao raw lpjml output'!AO17)</f>
        <v>702.75699999999995</v>
      </c>
    </row>
    <row r="33" spans="1:42" x14ac:dyDescent="0.35">
      <c r="A33" s="52"/>
      <c r="B33" s="17">
        <f>IF('lao raw lpjml output'!A18&lt;0,0,'lao raw lpjml output'!A18)</f>
        <v>704.05700000000002</v>
      </c>
      <c r="C33" s="17">
        <f>IF('lao raw lpjml output'!B18&lt;0,0,'lao raw lpjml output'!B18)</f>
        <v>652.91</v>
      </c>
      <c r="D33" s="17">
        <f>IF('lao raw lpjml output'!C18&lt;0,0,'lao raw lpjml output'!C18)</f>
        <v>544.76300000000003</v>
      </c>
      <c r="E33" s="17">
        <f>IF('lao raw lpjml output'!D18&lt;0,0,'lao raw lpjml output'!D18)</f>
        <v>669.73900000000003</v>
      </c>
      <c r="F33" s="17">
        <f>IF('lao raw lpjml output'!E18&lt;0,0,'lao raw lpjml output'!E18)</f>
        <v>675.78499999999997</v>
      </c>
      <c r="G33" s="17">
        <f>IF('lao raw lpjml output'!F18&lt;0,0,'lao raw lpjml output'!F18)</f>
        <v>661.39599999999996</v>
      </c>
      <c r="H33" s="17">
        <f>IF('lao raw lpjml output'!G18&lt;0,0,'lao raw lpjml output'!G18)</f>
        <v>553.48500000000001</v>
      </c>
      <c r="I33" s="17">
        <f>IF('lao raw lpjml output'!H18&lt;0,0,'lao raw lpjml output'!H18)</f>
        <v>660.31500000000005</v>
      </c>
      <c r="J33" s="17">
        <f>IF('lao raw lpjml output'!I18&lt;0,0,'lao raw lpjml output'!I18)</f>
        <v>503.608</v>
      </c>
      <c r="K33" s="17">
        <f>IF('lao raw lpjml output'!J18&lt;0,0,'lao raw lpjml output'!J18)</f>
        <v>564.93499999999995</v>
      </c>
      <c r="L33" s="17">
        <f>IF('lao raw lpjml output'!K18&lt;0,0,'lao raw lpjml output'!K18)</f>
        <v>616.38300000000004</v>
      </c>
      <c r="M33" s="17">
        <f>IF('lao raw lpjml output'!L18&lt;0,0,'lao raw lpjml output'!L18)</f>
        <v>653.10400000000004</v>
      </c>
      <c r="N33" s="17">
        <f>IF('lao raw lpjml output'!M18&lt;0,0,'lao raw lpjml output'!M18)</f>
        <v>596.08299999999997</v>
      </c>
      <c r="O33" s="17">
        <f>IF('lao raw lpjml output'!N18&lt;0,0,'lao raw lpjml output'!N18)</f>
        <v>694.36900000000003</v>
      </c>
      <c r="P33" s="17">
        <f>IF('lao raw lpjml output'!O18&lt;0,0,'lao raw lpjml output'!O18)</f>
        <v>656.35400000000004</v>
      </c>
      <c r="Q33" s="17">
        <f>IF('lao raw lpjml output'!P18&lt;0,0,'lao raw lpjml output'!P18)</f>
        <v>642.50699999999995</v>
      </c>
      <c r="R33" s="17">
        <f>IF('lao raw lpjml output'!Q18&lt;0,0,'lao raw lpjml output'!Q18)</f>
        <v>572.41700000000003</v>
      </c>
      <c r="S33" s="17">
        <f>IF('lao raw lpjml output'!R18&lt;0,0,'lao raw lpjml output'!R18)</f>
        <v>636.71799999999996</v>
      </c>
      <c r="T33" s="17">
        <f>IF('lao raw lpjml output'!S18&lt;0,0,'lao raw lpjml output'!S18)</f>
        <v>686.52800000000002</v>
      </c>
      <c r="U33" s="17">
        <f>IF('lao raw lpjml output'!T18&lt;0,0,'lao raw lpjml output'!T18)</f>
        <v>702.16</v>
      </c>
      <c r="V33" s="17">
        <f>IF('lao raw lpjml output'!U18&lt;0,0,'lao raw lpjml output'!U18)</f>
        <v>551.44000000000005</v>
      </c>
      <c r="W33" s="17">
        <f>IF('lao raw lpjml output'!V18&lt;0,0,'lao raw lpjml output'!V18)</f>
        <v>586.40099999999995</v>
      </c>
      <c r="X33" s="17">
        <f>IF('lao raw lpjml output'!W18&lt;0,0,'lao raw lpjml output'!W18)</f>
        <v>569.87099999999998</v>
      </c>
      <c r="Y33" s="17">
        <f>IF('lao raw lpjml output'!X18&lt;0,0,'lao raw lpjml output'!X18)</f>
        <v>634.43200000000002</v>
      </c>
      <c r="Z33" s="17">
        <f>IF('lao raw lpjml output'!Y18&lt;0,0,'lao raw lpjml output'!Y18)</f>
        <v>616.93899999999996</v>
      </c>
      <c r="AA33" s="17">
        <f>IF('lao raw lpjml output'!Z18&lt;0,0,'lao raw lpjml output'!Z18)</f>
        <v>755.52099999999996</v>
      </c>
      <c r="AB33" s="17">
        <f>IF('lao raw lpjml output'!AA18&lt;0,0,'lao raw lpjml output'!AA18)</f>
        <v>699.06600000000003</v>
      </c>
      <c r="AC33" s="17">
        <f>IF('lao raw lpjml output'!AB18&lt;0,0,'lao raw lpjml output'!AB18)</f>
        <v>658.55799999999999</v>
      </c>
      <c r="AD33" s="17">
        <f>IF('lao raw lpjml output'!AC18&lt;0,0,'lao raw lpjml output'!AC18)</f>
        <v>683.98099999999999</v>
      </c>
      <c r="AE33" s="17">
        <f>IF('lao raw lpjml output'!AD18&lt;0,0,'lao raw lpjml output'!AD18)</f>
        <v>642.20600000000002</v>
      </c>
      <c r="AF33" s="17">
        <f>IF('lao raw lpjml output'!AE18&lt;0,0,'lao raw lpjml output'!AE18)</f>
        <v>642.20600000000002</v>
      </c>
      <c r="AG33" s="17">
        <f>IF('lao raw lpjml output'!AF18&lt;0,0,'lao raw lpjml output'!AF18)</f>
        <v>611.90200000000004</v>
      </c>
      <c r="AH33" s="17">
        <f>IF('lao raw lpjml output'!AG18&lt;0,0,'lao raw lpjml output'!AG18)</f>
        <v>611.90200000000004</v>
      </c>
      <c r="AI33" s="17">
        <f>IF('lao raw lpjml output'!AH18&lt;0,0,'lao raw lpjml output'!AH18)</f>
        <v>633.79499999999996</v>
      </c>
      <c r="AJ33" s="17">
        <f>IF('lao raw lpjml output'!AI18&lt;0,0,'lao raw lpjml output'!AI18)</f>
        <v>606.75900000000001</v>
      </c>
      <c r="AK33" s="17">
        <f>IF('lao raw lpjml output'!AJ18&lt;0,0,'lao raw lpjml output'!AJ18)</f>
        <v>729.31899999999996</v>
      </c>
      <c r="AL33" s="17">
        <f>IF('lao raw lpjml output'!AK18&lt;0,0,'lao raw lpjml output'!AK18)</f>
        <v>722.375</v>
      </c>
      <c r="AM33" s="17">
        <f>IF('lao raw lpjml output'!AL18&lt;0,0,'lao raw lpjml output'!AL18)</f>
        <v>751.17899999999997</v>
      </c>
      <c r="AN33" s="17">
        <f>IF('lao raw lpjml output'!AM18&lt;0,0,'lao raw lpjml output'!AM18)</f>
        <v>643.87599999999998</v>
      </c>
      <c r="AO33" s="17">
        <f>IF('lao raw lpjml output'!AN18&lt;0,0,'lao raw lpjml output'!AN18)</f>
        <v>671.74800000000005</v>
      </c>
      <c r="AP33" s="17">
        <f>IF('lao raw lpjml output'!AO18&lt;0,0,'lao raw lpjml output'!AO18)</f>
        <v>704.05700000000002</v>
      </c>
    </row>
    <row r="34" spans="1:42" x14ac:dyDescent="0.35">
      <c r="A34" s="52"/>
      <c r="B34" s="17">
        <f>IF('lao raw lpjml output'!A19&lt;0,0,'lao raw lpjml output'!A19)</f>
        <v>719.74699999999996</v>
      </c>
      <c r="C34" s="17">
        <f>IF('lao raw lpjml output'!B19&lt;0,0,'lao raw lpjml output'!B19)</f>
        <v>656.93899999999996</v>
      </c>
      <c r="D34" s="17">
        <f>IF('lao raw lpjml output'!C19&lt;0,0,'lao raw lpjml output'!C19)</f>
        <v>547.11</v>
      </c>
      <c r="E34" s="17">
        <f>IF('lao raw lpjml output'!D19&lt;0,0,'lao raw lpjml output'!D19)</f>
        <v>672.90300000000002</v>
      </c>
      <c r="F34" s="17">
        <f>IF('lao raw lpjml output'!E19&lt;0,0,'lao raw lpjml output'!E19)</f>
        <v>677.08699999999999</v>
      </c>
      <c r="G34" s="17">
        <f>IF('lao raw lpjml output'!F19&lt;0,0,'lao raw lpjml output'!F19)</f>
        <v>670.98699999999997</v>
      </c>
      <c r="H34" s="17">
        <f>IF('lao raw lpjml output'!G19&lt;0,0,'lao raw lpjml output'!G19)</f>
        <v>553.86</v>
      </c>
      <c r="I34" s="17">
        <f>IF('lao raw lpjml output'!H19&lt;0,0,'lao raw lpjml output'!H19)</f>
        <v>668.97500000000002</v>
      </c>
      <c r="J34" s="17">
        <f>IF('lao raw lpjml output'!I19&lt;0,0,'lao raw lpjml output'!I19)</f>
        <v>516.88300000000004</v>
      </c>
      <c r="K34" s="17">
        <f>IF('lao raw lpjml output'!J19&lt;0,0,'lao raw lpjml output'!J19)</f>
        <v>569.07100000000003</v>
      </c>
      <c r="L34" s="17">
        <f>IF('lao raw lpjml output'!K19&lt;0,0,'lao raw lpjml output'!K19)</f>
        <v>616.73699999999997</v>
      </c>
      <c r="M34" s="17">
        <f>IF('lao raw lpjml output'!L19&lt;0,0,'lao raw lpjml output'!L19)</f>
        <v>654.60599999999999</v>
      </c>
      <c r="N34" s="17">
        <f>IF('lao raw lpjml output'!M19&lt;0,0,'lao raw lpjml output'!M19)</f>
        <v>603.48800000000006</v>
      </c>
      <c r="O34" s="17">
        <f>IF('lao raw lpjml output'!N19&lt;0,0,'lao raw lpjml output'!N19)</f>
        <v>694.65200000000004</v>
      </c>
      <c r="P34" s="17">
        <f>IF('lao raw lpjml output'!O19&lt;0,0,'lao raw lpjml output'!O19)</f>
        <v>656.66</v>
      </c>
      <c r="Q34" s="17">
        <f>IF('lao raw lpjml output'!P19&lt;0,0,'lao raw lpjml output'!P19)</f>
        <v>647.82399999999996</v>
      </c>
      <c r="R34" s="17">
        <f>IF('lao raw lpjml output'!Q19&lt;0,0,'lao raw lpjml output'!Q19)</f>
        <v>586.97799999999995</v>
      </c>
      <c r="S34" s="17">
        <f>IF('lao raw lpjml output'!R19&lt;0,0,'lao raw lpjml output'!R19)</f>
        <v>640.06200000000001</v>
      </c>
      <c r="T34" s="17">
        <f>IF('lao raw lpjml output'!S19&lt;0,0,'lao raw lpjml output'!S19)</f>
        <v>688.005</v>
      </c>
      <c r="U34" s="17">
        <f>IF('lao raw lpjml output'!T19&lt;0,0,'lao raw lpjml output'!T19)</f>
        <v>714.947</v>
      </c>
      <c r="V34" s="17">
        <f>IF('lao raw lpjml output'!U19&lt;0,0,'lao raw lpjml output'!U19)</f>
        <v>557.75199999999995</v>
      </c>
      <c r="W34" s="17">
        <f>IF('lao raw lpjml output'!V19&lt;0,0,'lao raw lpjml output'!V19)</f>
        <v>587.62300000000005</v>
      </c>
      <c r="X34" s="17">
        <f>IF('lao raw lpjml output'!W19&lt;0,0,'lao raw lpjml output'!W19)</f>
        <v>570.61099999999999</v>
      </c>
      <c r="Y34" s="17">
        <f>IF('lao raw lpjml output'!X19&lt;0,0,'lao raw lpjml output'!X19)</f>
        <v>640.24300000000005</v>
      </c>
      <c r="Z34" s="17">
        <f>IF('lao raw lpjml output'!Y19&lt;0,0,'lao raw lpjml output'!Y19)</f>
        <v>618.23599999999999</v>
      </c>
      <c r="AA34" s="17">
        <f>IF('lao raw lpjml output'!Z19&lt;0,0,'lao raw lpjml output'!Z19)</f>
        <v>756.40700000000004</v>
      </c>
      <c r="AB34" s="17">
        <f>IF('lao raw lpjml output'!AA19&lt;0,0,'lao raw lpjml output'!AA19)</f>
        <v>700.20100000000002</v>
      </c>
      <c r="AC34" s="17">
        <f>IF('lao raw lpjml output'!AB19&lt;0,0,'lao raw lpjml output'!AB19)</f>
        <v>663.57899999999995</v>
      </c>
      <c r="AD34" s="17">
        <f>IF('lao raw lpjml output'!AC19&lt;0,0,'lao raw lpjml output'!AC19)</f>
        <v>687.202</v>
      </c>
      <c r="AE34" s="17">
        <f>IF('lao raw lpjml output'!AD19&lt;0,0,'lao raw lpjml output'!AD19)</f>
        <v>646.41099999999994</v>
      </c>
      <c r="AF34" s="17">
        <f>IF('lao raw lpjml output'!AE19&lt;0,0,'lao raw lpjml output'!AE19)</f>
        <v>646.41099999999994</v>
      </c>
      <c r="AG34" s="17">
        <f>IF('lao raw lpjml output'!AF19&lt;0,0,'lao raw lpjml output'!AF19)</f>
        <v>612.69399999999996</v>
      </c>
      <c r="AH34" s="17">
        <f>IF('lao raw lpjml output'!AG19&lt;0,0,'lao raw lpjml output'!AG19)</f>
        <v>612.69399999999996</v>
      </c>
      <c r="AI34" s="17">
        <f>IF('lao raw lpjml output'!AH19&lt;0,0,'lao raw lpjml output'!AH19)</f>
        <v>643.51499999999999</v>
      </c>
      <c r="AJ34" s="17">
        <f>IF('lao raw lpjml output'!AI19&lt;0,0,'lao raw lpjml output'!AI19)</f>
        <v>611.04200000000003</v>
      </c>
      <c r="AK34" s="17">
        <f>IF('lao raw lpjml output'!AJ19&lt;0,0,'lao raw lpjml output'!AJ19)</f>
        <v>730.24300000000005</v>
      </c>
      <c r="AL34" s="17">
        <f>IF('lao raw lpjml output'!AK19&lt;0,0,'lao raw lpjml output'!AK19)</f>
        <v>722.55600000000004</v>
      </c>
      <c r="AM34" s="17">
        <f>IF('lao raw lpjml output'!AL19&lt;0,0,'lao raw lpjml output'!AL19)</f>
        <v>757.59699999999998</v>
      </c>
      <c r="AN34" s="17">
        <f>IF('lao raw lpjml output'!AM19&lt;0,0,'lao raw lpjml output'!AM19)</f>
        <v>645.66899999999998</v>
      </c>
      <c r="AO34" s="17">
        <f>IF('lao raw lpjml output'!AN19&lt;0,0,'lao raw lpjml output'!AN19)</f>
        <v>677.13699999999994</v>
      </c>
      <c r="AP34" s="17">
        <f>IF('lao raw lpjml output'!AO19&lt;0,0,'lao raw lpjml output'!AO19)</f>
        <v>719.74699999999996</v>
      </c>
    </row>
    <row r="35" spans="1:42" x14ac:dyDescent="0.35">
      <c r="A35" s="52"/>
      <c r="B35" s="17">
        <f>IF('lao raw lpjml output'!A20&lt;0,0,'lao raw lpjml output'!A20)</f>
        <v>722.09699999999998</v>
      </c>
      <c r="C35" s="17">
        <f>IF('lao raw lpjml output'!B20&lt;0,0,'lao raw lpjml output'!B20)</f>
        <v>662.529</v>
      </c>
      <c r="D35" s="17">
        <f>IF('lao raw lpjml output'!C20&lt;0,0,'lao raw lpjml output'!C20)</f>
        <v>556.76300000000003</v>
      </c>
      <c r="E35" s="17">
        <f>IF('lao raw lpjml output'!D20&lt;0,0,'lao raw lpjml output'!D20)</f>
        <v>674.06700000000001</v>
      </c>
      <c r="F35" s="17">
        <f>IF('lao raw lpjml output'!E20&lt;0,0,'lao raw lpjml output'!E20)</f>
        <v>677.95600000000002</v>
      </c>
      <c r="G35" s="17">
        <f>IF('lao raw lpjml output'!F20&lt;0,0,'lao raw lpjml output'!F20)</f>
        <v>673.76599999999996</v>
      </c>
      <c r="H35" s="17">
        <f>IF('lao raw lpjml output'!G20&lt;0,0,'lao raw lpjml output'!G20)</f>
        <v>558.27099999999996</v>
      </c>
      <c r="I35" s="17">
        <f>IF('lao raw lpjml output'!H20&lt;0,0,'lao raw lpjml output'!H20)</f>
        <v>673.44500000000005</v>
      </c>
      <c r="J35" s="17">
        <f>IF('lao raw lpjml output'!I20&lt;0,0,'lao raw lpjml output'!I20)</f>
        <v>517.97799999999995</v>
      </c>
      <c r="K35" s="17">
        <f>IF('lao raw lpjml output'!J20&lt;0,0,'lao raw lpjml output'!J20)</f>
        <v>569.78300000000002</v>
      </c>
      <c r="L35" s="17">
        <f>IF('lao raw lpjml output'!K20&lt;0,0,'lao raw lpjml output'!K20)</f>
        <v>618.69000000000005</v>
      </c>
      <c r="M35" s="17">
        <f>IF('lao raw lpjml output'!L20&lt;0,0,'lao raw lpjml output'!L20)</f>
        <v>658.21</v>
      </c>
      <c r="N35" s="17">
        <f>IF('lao raw lpjml output'!M20&lt;0,0,'lao raw lpjml output'!M20)</f>
        <v>616.73500000000001</v>
      </c>
      <c r="O35" s="17">
        <f>IF('lao raw lpjml output'!N20&lt;0,0,'lao raw lpjml output'!N20)</f>
        <v>695.66099999999994</v>
      </c>
      <c r="P35" s="17">
        <f>IF('lao raw lpjml output'!O20&lt;0,0,'lao raw lpjml output'!O20)</f>
        <v>656.82</v>
      </c>
      <c r="Q35" s="17">
        <f>IF('lao raw lpjml output'!P20&lt;0,0,'lao raw lpjml output'!P20)</f>
        <v>653.61500000000001</v>
      </c>
      <c r="R35" s="17">
        <f>IF('lao raw lpjml output'!Q20&lt;0,0,'lao raw lpjml output'!Q20)</f>
        <v>588.721</v>
      </c>
      <c r="S35" s="17">
        <f>IF('lao raw lpjml output'!R20&lt;0,0,'lao raw lpjml output'!R20)</f>
        <v>640.95600000000002</v>
      </c>
      <c r="T35" s="17">
        <f>IF('lao raw lpjml output'!S20&lt;0,0,'lao raw lpjml output'!S20)</f>
        <v>688.36400000000003</v>
      </c>
      <c r="U35" s="17">
        <f>IF('lao raw lpjml output'!T20&lt;0,0,'lao raw lpjml output'!T20)</f>
        <v>718.69299999999998</v>
      </c>
      <c r="V35" s="17">
        <f>IF('lao raw lpjml output'!U20&lt;0,0,'lao raw lpjml output'!U20)</f>
        <v>560.68200000000002</v>
      </c>
      <c r="W35" s="17">
        <f>IF('lao raw lpjml output'!V20&lt;0,0,'lao raw lpjml output'!V20)</f>
        <v>588.38499999999999</v>
      </c>
      <c r="X35" s="17">
        <f>IF('lao raw lpjml output'!W20&lt;0,0,'lao raw lpjml output'!W20)</f>
        <v>571.74</v>
      </c>
      <c r="Y35" s="17">
        <f>IF('lao raw lpjml output'!X20&lt;0,0,'lao raw lpjml output'!X20)</f>
        <v>641.23099999999999</v>
      </c>
      <c r="Z35" s="17">
        <f>IF('lao raw lpjml output'!Y20&lt;0,0,'lao raw lpjml output'!Y20)</f>
        <v>621.101</v>
      </c>
      <c r="AA35" s="17">
        <f>IF('lao raw lpjml output'!Z20&lt;0,0,'lao raw lpjml output'!Z20)</f>
        <v>761.09</v>
      </c>
      <c r="AB35" s="17">
        <f>IF('lao raw lpjml output'!AA20&lt;0,0,'lao raw lpjml output'!AA20)</f>
        <v>703.76800000000003</v>
      </c>
      <c r="AC35" s="17">
        <f>IF('lao raw lpjml output'!AB20&lt;0,0,'lao raw lpjml output'!AB20)</f>
        <v>665.36300000000006</v>
      </c>
      <c r="AD35" s="17">
        <f>IF('lao raw lpjml output'!AC20&lt;0,0,'lao raw lpjml output'!AC20)</f>
        <v>690.92600000000004</v>
      </c>
      <c r="AE35" s="17">
        <f>IF('lao raw lpjml output'!AD20&lt;0,0,'lao raw lpjml output'!AD20)</f>
        <v>648.10900000000004</v>
      </c>
      <c r="AF35" s="17">
        <f>IF('lao raw lpjml output'!AE20&lt;0,0,'lao raw lpjml output'!AE20)</f>
        <v>648.10900000000004</v>
      </c>
      <c r="AG35" s="17">
        <f>IF('lao raw lpjml output'!AF20&lt;0,0,'lao raw lpjml output'!AF20)</f>
        <v>615.63499999999999</v>
      </c>
      <c r="AH35" s="17">
        <f>IF('lao raw lpjml output'!AG20&lt;0,0,'lao raw lpjml output'!AG20)</f>
        <v>615.63499999999999</v>
      </c>
      <c r="AI35" s="17">
        <f>IF('lao raw lpjml output'!AH20&lt;0,0,'lao raw lpjml output'!AH20)</f>
        <v>647.21</v>
      </c>
      <c r="AJ35" s="17">
        <f>IF('lao raw lpjml output'!AI20&lt;0,0,'lao raw lpjml output'!AI20)</f>
        <v>622.70399999999995</v>
      </c>
      <c r="AK35" s="17">
        <f>IF('lao raw lpjml output'!AJ20&lt;0,0,'lao raw lpjml output'!AJ20)</f>
        <v>730.88099999999997</v>
      </c>
      <c r="AL35" s="17">
        <f>IF('lao raw lpjml output'!AK20&lt;0,0,'lao raw lpjml output'!AK20)</f>
        <v>724.41499999999996</v>
      </c>
      <c r="AM35" s="17">
        <f>IF('lao raw lpjml output'!AL20&lt;0,0,'lao raw lpjml output'!AL20)</f>
        <v>757.95100000000002</v>
      </c>
      <c r="AN35" s="17">
        <f>IF('lao raw lpjml output'!AM20&lt;0,0,'lao raw lpjml output'!AM20)</f>
        <v>645.73099999999999</v>
      </c>
      <c r="AO35" s="17">
        <f>IF('lao raw lpjml output'!AN20&lt;0,0,'lao raw lpjml output'!AN20)</f>
        <v>690.56600000000003</v>
      </c>
      <c r="AP35" s="17">
        <f>IF('lao raw lpjml output'!AO20&lt;0,0,'lao raw lpjml output'!AO20)</f>
        <v>722.09699999999998</v>
      </c>
    </row>
    <row r="36" spans="1:42" x14ac:dyDescent="0.35">
      <c r="A36" s="52"/>
      <c r="B36" s="17">
        <f>IF('lao raw lpjml output'!A21&lt;0,0,'lao raw lpjml output'!A21)</f>
        <v>730.09699999999998</v>
      </c>
      <c r="C36" s="17">
        <f>IF('lao raw lpjml output'!B21&lt;0,0,'lao raw lpjml output'!B21)</f>
        <v>667.12599999999998</v>
      </c>
      <c r="D36" s="17">
        <f>IF('lao raw lpjml output'!C21&lt;0,0,'lao raw lpjml output'!C21)</f>
        <v>557.54</v>
      </c>
      <c r="E36" s="17">
        <f>IF('lao raw lpjml output'!D21&lt;0,0,'lao raw lpjml output'!D21)</f>
        <v>690.62900000000002</v>
      </c>
      <c r="F36" s="17">
        <f>IF('lao raw lpjml output'!E21&lt;0,0,'lao raw lpjml output'!E21)</f>
        <v>685.20399999999995</v>
      </c>
      <c r="G36" s="17">
        <f>IF('lao raw lpjml output'!F21&lt;0,0,'lao raw lpjml output'!F21)</f>
        <v>684.36800000000005</v>
      </c>
      <c r="H36" s="17">
        <f>IF('lao raw lpjml output'!G21&lt;0,0,'lao raw lpjml output'!G21)</f>
        <v>573.48900000000003</v>
      </c>
      <c r="I36" s="17">
        <f>IF('lao raw lpjml output'!H21&lt;0,0,'lao raw lpjml output'!H21)</f>
        <v>679.02599999999995</v>
      </c>
      <c r="J36" s="17">
        <f>IF('lao raw lpjml output'!I21&lt;0,0,'lao raw lpjml output'!I21)</f>
        <v>522.60299999999995</v>
      </c>
      <c r="K36" s="17">
        <f>IF('lao raw lpjml output'!J21&lt;0,0,'lao raw lpjml output'!J21)</f>
        <v>572.274</v>
      </c>
      <c r="L36" s="17">
        <f>IF('lao raw lpjml output'!K21&lt;0,0,'lao raw lpjml output'!K21)</f>
        <v>620.279</v>
      </c>
      <c r="M36" s="17">
        <f>IF('lao raw lpjml output'!L21&lt;0,0,'lao raw lpjml output'!L21)</f>
        <v>667.40300000000002</v>
      </c>
      <c r="N36" s="17">
        <f>IF('lao raw lpjml output'!M21&lt;0,0,'lao raw lpjml output'!M21)</f>
        <v>622.90499999999997</v>
      </c>
      <c r="O36" s="17">
        <f>IF('lao raw lpjml output'!N21&lt;0,0,'lao raw lpjml output'!N21)</f>
        <v>703.41399999999999</v>
      </c>
      <c r="P36" s="17">
        <f>IF('lao raw lpjml output'!O21&lt;0,0,'lao raw lpjml output'!O21)</f>
        <v>663.06500000000005</v>
      </c>
      <c r="Q36" s="17">
        <f>IF('lao raw lpjml output'!P21&lt;0,0,'lao raw lpjml output'!P21)</f>
        <v>657.38499999999999</v>
      </c>
      <c r="R36" s="17">
        <f>IF('lao raw lpjml output'!Q21&lt;0,0,'lao raw lpjml output'!Q21)</f>
        <v>589.16600000000005</v>
      </c>
      <c r="S36" s="17">
        <f>IF('lao raw lpjml output'!R21&lt;0,0,'lao raw lpjml output'!R21)</f>
        <v>648.01599999999996</v>
      </c>
      <c r="T36" s="17">
        <f>IF('lao raw lpjml output'!S21&lt;0,0,'lao raw lpjml output'!S21)</f>
        <v>699.97500000000002</v>
      </c>
      <c r="U36" s="17">
        <f>IF('lao raw lpjml output'!T21&lt;0,0,'lao raw lpjml output'!T21)</f>
        <v>721.92700000000002</v>
      </c>
      <c r="V36" s="17">
        <f>IF('lao raw lpjml output'!U21&lt;0,0,'lao raw lpjml output'!U21)</f>
        <v>566.76400000000001</v>
      </c>
      <c r="W36" s="17">
        <f>IF('lao raw lpjml output'!V21&lt;0,0,'lao raw lpjml output'!V21)</f>
        <v>612.00900000000001</v>
      </c>
      <c r="X36" s="17">
        <f>IF('lao raw lpjml output'!W21&lt;0,0,'lao raw lpjml output'!W21)</f>
        <v>580.91999999999996</v>
      </c>
      <c r="Y36" s="17">
        <f>IF('lao raw lpjml output'!X21&lt;0,0,'lao raw lpjml output'!X21)</f>
        <v>643.827</v>
      </c>
      <c r="Z36" s="17">
        <f>IF('lao raw lpjml output'!Y21&lt;0,0,'lao raw lpjml output'!Y21)</f>
        <v>621.19899999999996</v>
      </c>
      <c r="AA36" s="17">
        <f>IF('lao raw lpjml output'!Z21&lt;0,0,'lao raw lpjml output'!Z21)</f>
        <v>776.58100000000002</v>
      </c>
      <c r="AB36" s="17">
        <f>IF('lao raw lpjml output'!AA21&lt;0,0,'lao raw lpjml output'!AA21)</f>
        <v>705.97500000000002</v>
      </c>
      <c r="AC36" s="17">
        <f>IF('lao raw lpjml output'!AB21&lt;0,0,'lao raw lpjml output'!AB21)</f>
        <v>666.35699999999997</v>
      </c>
      <c r="AD36" s="17">
        <f>IF('lao raw lpjml output'!AC21&lt;0,0,'lao raw lpjml output'!AC21)</f>
        <v>694.06299999999999</v>
      </c>
      <c r="AE36" s="17">
        <f>IF('lao raw lpjml output'!AD21&lt;0,0,'lao raw lpjml output'!AD21)</f>
        <v>649.57000000000005</v>
      </c>
      <c r="AF36" s="17">
        <f>IF('lao raw lpjml output'!AE21&lt;0,0,'lao raw lpjml output'!AE21)</f>
        <v>649.57000000000005</v>
      </c>
      <c r="AG36" s="17">
        <f>IF('lao raw lpjml output'!AF21&lt;0,0,'lao raw lpjml output'!AF21)</f>
        <v>622.28200000000004</v>
      </c>
      <c r="AH36" s="17">
        <f>IF('lao raw lpjml output'!AG21&lt;0,0,'lao raw lpjml output'!AG21)</f>
        <v>622.28200000000004</v>
      </c>
      <c r="AI36" s="17">
        <f>IF('lao raw lpjml output'!AH21&lt;0,0,'lao raw lpjml output'!AH21)</f>
        <v>650.60299999999995</v>
      </c>
      <c r="AJ36" s="17">
        <f>IF('lao raw lpjml output'!AI21&lt;0,0,'lao raw lpjml output'!AI21)</f>
        <v>626.05799999999999</v>
      </c>
      <c r="AK36" s="17">
        <f>IF('lao raw lpjml output'!AJ21&lt;0,0,'lao raw lpjml output'!AJ21)</f>
        <v>734.70799999999997</v>
      </c>
      <c r="AL36" s="17">
        <f>IF('lao raw lpjml output'!AK21&lt;0,0,'lao raw lpjml output'!AK21)</f>
        <v>725.45600000000002</v>
      </c>
      <c r="AM36" s="17">
        <f>IF('lao raw lpjml output'!AL21&lt;0,0,'lao raw lpjml output'!AL21)</f>
        <v>765.76300000000003</v>
      </c>
      <c r="AN36" s="17">
        <f>IF('lao raw lpjml output'!AM21&lt;0,0,'lao raw lpjml output'!AM21)</f>
        <v>645.88900000000001</v>
      </c>
      <c r="AO36" s="17">
        <f>IF('lao raw lpjml output'!AN21&lt;0,0,'lao raw lpjml output'!AN21)</f>
        <v>691.81399999999996</v>
      </c>
      <c r="AP36" s="17">
        <f>IF('lao raw lpjml output'!AO21&lt;0,0,'lao raw lpjml output'!AO21)</f>
        <v>730.09699999999998</v>
      </c>
    </row>
    <row r="37" spans="1:42" x14ac:dyDescent="0.35">
      <c r="A37" s="52"/>
      <c r="B37" s="17">
        <f>IF('lao raw lpjml output'!A22&lt;0,0,'lao raw lpjml output'!A22)</f>
        <v>730.62699999999995</v>
      </c>
      <c r="C37" s="17">
        <f>IF('lao raw lpjml output'!B22&lt;0,0,'lao raw lpjml output'!B22)</f>
        <v>673.97900000000004</v>
      </c>
      <c r="D37" s="17">
        <f>IF('lao raw lpjml output'!C22&lt;0,0,'lao raw lpjml output'!C22)</f>
        <v>557.76400000000001</v>
      </c>
      <c r="E37" s="17">
        <f>IF('lao raw lpjml output'!D22&lt;0,0,'lao raw lpjml output'!D22)</f>
        <v>695.59699999999998</v>
      </c>
      <c r="F37" s="17">
        <f>IF('lao raw lpjml output'!E22&lt;0,0,'lao raw lpjml output'!E22)</f>
        <v>692.19399999999996</v>
      </c>
      <c r="G37" s="17">
        <f>IF('lao raw lpjml output'!F22&lt;0,0,'lao raw lpjml output'!F22)</f>
        <v>685.56500000000005</v>
      </c>
      <c r="H37" s="17">
        <f>IF('lao raw lpjml output'!G22&lt;0,0,'lao raw lpjml output'!G22)</f>
        <v>574.51599999999996</v>
      </c>
      <c r="I37" s="17">
        <f>IF('lao raw lpjml output'!H22&lt;0,0,'lao raw lpjml output'!H22)</f>
        <v>688.29700000000003</v>
      </c>
      <c r="J37" s="17">
        <f>IF('lao raw lpjml output'!I22&lt;0,0,'lao raw lpjml output'!I22)</f>
        <v>522.846</v>
      </c>
      <c r="K37" s="17">
        <f>IF('lao raw lpjml output'!J22&lt;0,0,'lao raw lpjml output'!J22)</f>
        <v>580.26099999999997</v>
      </c>
      <c r="L37" s="17">
        <f>IF('lao raw lpjml output'!K22&lt;0,0,'lao raw lpjml output'!K22)</f>
        <v>622.60699999999997</v>
      </c>
      <c r="M37" s="17">
        <f>IF('lao raw lpjml output'!L22&lt;0,0,'lao raw lpjml output'!L22)</f>
        <v>667.70899999999995</v>
      </c>
      <c r="N37" s="17">
        <f>IF('lao raw lpjml output'!M22&lt;0,0,'lao raw lpjml output'!M22)</f>
        <v>635.99300000000005</v>
      </c>
      <c r="O37" s="17">
        <f>IF('lao raw lpjml output'!N22&lt;0,0,'lao raw lpjml output'!N22)</f>
        <v>704.60500000000002</v>
      </c>
      <c r="P37" s="17">
        <f>IF('lao raw lpjml output'!O22&lt;0,0,'lao raw lpjml output'!O22)</f>
        <v>663.452</v>
      </c>
      <c r="Q37" s="17">
        <f>IF('lao raw lpjml output'!P22&lt;0,0,'lao raw lpjml output'!P22)</f>
        <v>657.46799999999996</v>
      </c>
      <c r="R37" s="17">
        <f>IF('lao raw lpjml output'!Q22&lt;0,0,'lao raw lpjml output'!Q22)</f>
        <v>597.89</v>
      </c>
      <c r="S37" s="17">
        <f>IF('lao raw lpjml output'!R22&lt;0,0,'lao raw lpjml output'!R22)</f>
        <v>648.29100000000005</v>
      </c>
      <c r="T37" s="17">
        <f>IF('lao raw lpjml output'!S22&lt;0,0,'lao raw lpjml output'!S22)</f>
        <v>709.24599999999998</v>
      </c>
      <c r="U37" s="17">
        <f>IF('lao raw lpjml output'!T22&lt;0,0,'lao raw lpjml output'!T22)</f>
        <v>722.97199999999998</v>
      </c>
      <c r="V37" s="17">
        <f>IF('lao raw lpjml output'!U22&lt;0,0,'lao raw lpjml output'!U22)</f>
        <v>567.18299999999999</v>
      </c>
      <c r="W37" s="17">
        <f>IF('lao raw lpjml output'!V22&lt;0,0,'lao raw lpjml output'!V22)</f>
        <v>616.69500000000005</v>
      </c>
      <c r="X37" s="17">
        <f>IF('lao raw lpjml output'!W22&lt;0,0,'lao raw lpjml output'!W22)</f>
        <v>580.93600000000004</v>
      </c>
      <c r="Y37" s="17">
        <f>IF('lao raw lpjml output'!X22&lt;0,0,'lao raw lpjml output'!X22)</f>
        <v>646.45600000000002</v>
      </c>
      <c r="Z37" s="17">
        <f>IF('lao raw lpjml output'!Y22&lt;0,0,'lao raw lpjml output'!Y22)</f>
        <v>628.26099999999997</v>
      </c>
      <c r="AA37" s="17">
        <f>IF('lao raw lpjml output'!Z22&lt;0,0,'lao raw lpjml output'!Z22)</f>
        <v>776.63</v>
      </c>
      <c r="AB37" s="17">
        <f>IF('lao raw lpjml output'!AA22&lt;0,0,'lao raw lpjml output'!AA22)</f>
        <v>707.63199999999995</v>
      </c>
      <c r="AC37" s="17">
        <f>IF('lao raw lpjml output'!AB22&lt;0,0,'lao raw lpjml output'!AB22)</f>
        <v>672.52499999999998</v>
      </c>
      <c r="AD37" s="17">
        <f>IF('lao raw lpjml output'!AC22&lt;0,0,'lao raw lpjml output'!AC22)</f>
        <v>694.471</v>
      </c>
      <c r="AE37" s="17">
        <f>IF('lao raw lpjml output'!AD22&lt;0,0,'lao raw lpjml output'!AD22)</f>
        <v>649.59100000000001</v>
      </c>
      <c r="AF37" s="17">
        <f>IF('lao raw lpjml output'!AE22&lt;0,0,'lao raw lpjml output'!AE22)</f>
        <v>649.59100000000001</v>
      </c>
      <c r="AG37" s="17">
        <f>IF('lao raw lpjml output'!AF22&lt;0,0,'lao raw lpjml output'!AF22)</f>
        <v>627.61</v>
      </c>
      <c r="AH37" s="17">
        <f>IF('lao raw lpjml output'!AG22&lt;0,0,'lao raw lpjml output'!AG22)</f>
        <v>627.61</v>
      </c>
      <c r="AI37" s="17">
        <f>IF('lao raw lpjml output'!AH22&lt;0,0,'lao raw lpjml output'!AH22)</f>
        <v>652.53200000000004</v>
      </c>
      <c r="AJ37" s="17">
        <f>IF('lao raw lpjml output'!AI22&lt;0,0,'lao raw lpjml output'!AI22)</f>
        <v>629.505</v>
      </c>
      <c r="AK37" s="17">
        <f>IF('lao raw lpjml output'!AJ22&lt;0,0,'lao raw lpjml output'!AJ22)</f>
        <v>740.47199999999998</v>
      </c>
      <c r="AL37" s="17">
        <f>IF('lao raw lpjml output'!AK22&lt;0,0,'lao raw lpjml output'!AK22)</f>
        <v>725.47199999999998</v>
      </c>
      <c r="AM37" s="17">
        <f>IF('lao raw lpjml output'!AL22&lt;0,0,'lao raw lpjml output'!AL22)</f>
        <v>787.84100000000001</v>
      </c>
      <c r="AN37" s="17">
        <f>IF('lao raw lpjml output'!AM22&lt;0,0,'lao raw lpjml output'!AM22)</f>
        <v>652.02300000000002</v>
      </c>
      <c r="AO37" s="17">
        <f>IF('lao raw lpjml output'!AN22&lt;0,0,'lao raw lpjml output'!AN22)</f>
        <v>694.67100000000005</v>
      </c>
      <c r="AP37" s="17">
        <f>IF('lao raw lpjml output'!AO22&lt;0,0,'lao raw lpjml output'!AO22)</f>
        <v>730.62699999999995</v>
      </c>
    </row>
    <row r="38" spans="1:42" x14ac:dyDescent="0.35">
      <c r="A38" s="52"/>
      <c r="B38" s="17">
        <f>IF('lao raw lpjml output'!A23&lt;0,0,'lao raw lpjml output'!A23)</f>
        <v>730.92399999999998</v>
      </c>
      <c r="C38" s="17">
        <f>IF('lao raw lpjml output'!B23&lt;0,0,'lao raw lpjml output'!B23)</f>
        <v>676.21400000000006</v>
      </c>
      <c r="D38" s="17">
        <f>IF('lao raw lpjml output'!C23&lt;0,0,'lao raw lpjml output'!C23)</f>
        <v>561.20299999999997</v>
      </c>
      <c r="E38" s="17">
        <f>IF('lao raw lpjml output'!D23&lt;0,0,'lao raw lpjml output'!D23)</f>
        <v>698.45399999999995</v>
      </c>
      <c r="F38" s="17">
        <f>IF('lao raw lpjml output'!E23&lt;0,0,'lao raw lpjml output'!E23)</f>
        <v>692.73500000000001</v>
      </c>
      <c r="G38" s="17">
        <f>IF('lao raw lpjml output'!F23&lt;0,0,'lao raw lpjml output'!F23)</f>
        <v>687.19299999999998</v>
      </c>
      <c r="H38" s="17">
        <f>IF('lao raw lpjml output'!G23&lt;0,0,'lao raw lpjml output'!G23)</f>
        <v>592.95100000000002</v>
      </c>
      <c r="I38" s="17">
        <f>IF('lao raw lpjml output'!H23&lt;0,0,'lao raw lpjml output'!H23)</f>
        <v>689.29200000000003</v>
      </c>
      <c r="J38" s="17">
        <f>IF('lao raw lpjml output'!I23&lt;0,0,'lao raw lpjml output'!I23)</f>
        <v>524.42499999999995</v>
      </c>
      <c r="K38" s="17">
        <f>IF('lao raw lpjml output'!J23&lt;0,0,'lao raw lpjml output'!J23)</f>
        <v>585.02700000000004</v>
      </c>
      <c r="L38" s="17">
        <f>IF('lao raw lpjml output'!K23&lt;0,0,'lao raw lpjml output'!K23)</f>
        <v>623.39300000000003</v>
      </c>
      <c r="M38" s="17">
        <f>IF('lao raw lpjml output'!L23&lt;0,0,'lao raw lpjml output'!L23)</f>
        <v>681.07600000000002</v>
      </c>
      <c r="N38" s="17">
        <f>IF('lao raw lpjml output'!M23&lt;0,0,'lao raw lpjml output'!M23)</f>
        <v>637.18600000000004</v>
      </c>
      <c r="O38" s="17">
        <f>IF('lao raw lpjml output'!N23&lt;0,0,'lao raw lpjml output'!N23)</f>
        <v>705.93</v>
      </c>
      <c r="P38" s="17">
        <f>IF('lao raw lpjml output'!O23&lt;0,0,'lao raw lpjml output'!O23)</f>
        <v>665.87099999999998</v>
      </c>
      <c r="Q38" s="17">
        <f>IF('lao raw lpjml output'!P23&lt;0,0,'lao raw lpjml output'!P23)</f>
        <v>658.745</v>
      </c>
      <c r="R38" s="17">
        <f>IF('lao raw lpjml output'!Q23&lt;0,0,'lao raw lpjml output'!Q23)</f>
        <v>611.51099999999997</v>
      </c>
      <c r="S38" s="17">
        <f>IF('lao raw lpjml output'!R23&lt;0,0,'lao raw lpjml output'!R23)</f>
        <v>648.82799999999997</v>
      </c>
      <c r="T38" s="17">
        <f>IF('lao raw lpjml output'!S23&lt;0,0,'lao raw lpjml output'!S23)</f>
        <v>710.57</v>
      </c>
      <c r="U38" s="17">
        <f>IF('lao raw lpjml output'!T23&lt;0,0,'lao raw lpjml output'!T23)</f>
        <v>724.18899999999996</v>
      </c>
      <c r="V38" s="17">
        <f>IF('lao raw lpjml output'!U23&lt;0,0,'lao raw lpjml output'!U23)</f>
        <v>569.03399999999999</v>
      </c>
      <c r="W38" s="17">
        <f>IF('lao raw lpjml output'!V23&lt;0,0,'lao raw lpjml output'!V23)</f>
        <v>626.971</v>
      </c>
      <c r="X38" s="17">
        <f>IF('lao raw lpjml output'!W23&lt;0,0,'lao raw lpjml output'!W23)</f>
        <v>584.12699999999995</v>
      </c>
      <c r="Y38" s="17">
        <f>IF('lao raw lpjml output'!X23&lt;0,0,'lao raw lpjml output'!X23)</f>
        <v>648.24599999999998</v>
      </c>
      <c r="Z38" s="17">
        <f>IF('lao raw lpjml output'!Y23&lt;0,0,'lao raw lpjml output'!Y23)</f>
        <v>629.14</v>
      </c>
      <c r="AA38" s="17">
        <f>IF('lao raw lpjml output'!Z23&lt;0,0,'lao raw lpjml output'!Z23)</f>
        <v>776.75699999999995</v>
      </c>
      <c r="AB38" s="17">
        <f>IF('lao raw lpjml output'!AA23&lt;0,0,'lao raw lpjml output'!AA23)</f>
        <v>713.37300000000005</v>
      </c>
      <c r="AC38" s="17">
        <f>IF('lao raw lpjml output'!AB23&lt;0,0,'lao raw lpjml output'!AB23)</f>
        <v>672.78899999999999</v>
      </c>
      <c r="AD38" s="17">
        <f>IF('lao raw lpjml output'!AC23&lt;0,0,'lao raw lpjml output'!AC23)</f>
        <v>695.50800000000004</v>
      </c>
      <c r="AE38" s="17">
        <f>IF('lao raw lpjml output'!AD23&lt;0,0,'lao raw lpjml output'!AD23)</f>
        <v>649.69799999999998</v>
      </c>
      <c r="AF38" s="17">
        <f>IF('lao raw lpjml output'!AE23&lt;0,0,'lao raw lpjml output'!AE23)</f>
        <v>649.69799999999998</v>
      </c>
      <c r="AG38" s="17">
        <f>IF('lao raw lpjml output'!AF23&lt;0,0,'lao raw lpjml output'!AF23)</f>
        <v>629.46900000000005</v>
      </c>
      <c r="AH38" s="17">
        <f>IF('lao raw lpjml output'!AG23&lt;0,0,'lao raw lpjml output'!AG23)</f>
        <v>629.46900000000005</v>
      </c>
      <c r="AI38" s="17">
        <f>IF('lao raw lpjml output'!AH23&lt;0,0,'lao raw lpjml output'!AH23)</f>
        <v>658.08799999999997</v>
      </c>
      <c r="AJ38" s="17">
        <f>IF('lao raw lpjml output'!AI23&lt;0,0,'lao raw lpjml output'!AI23)</f>
        <v>631.58299999999997</v>
      </c>
      <c r="AK38" s="17">
        <f>IF('lao raw lpjml output'!AJ23&lt;0,0,'lao raw lpjml output'!AJ23)</f>
        <v>743.15</v>
      </c>
      <c r="AL38" s="17">
        <f>IF('lao raw lpjml output'!AK23&lt;0,0,'lao raw lpjml output'!AK23)</f>
        <v>725.81600000000003</v>
      </c>
      <c r="AM38" s="17">
        <f>IF('lao raw lpjml output'!AL23&lt;0,0,'lao raw lpjml output'!AL23)</f>
        <v>793.178</v>
      </c>
      <c r="AN38" s="17">
        <f>IF('lao raw lpjml output'!AM23&lt;0,0,'lao raw lpjml output'!AM23)</f>
        <v>653.04</v>
      </c>
      <c r="AO38" s="17">
        <f>IF('lao raw lpjml output'!AN23&lt;0,0,'lao raw lpjml output'!AN23)</f>
        <v>695.45</v>
      </c>
      <c r="AP38" s="17">
        <f>IF('lao raw lpjml output'!AO23&lt;0,0,'lao raw lpjml output'!AO23)</f>
        <v>730.92399999999998</v>
      </c>
    </row>
    <row r="39" spans="1:42" x14ac:dyDescent="0.35">
      <c r="A39" s="52"/>
      <c r="B39" s="17">
        <f>IF('lao raw lpjml output'!A24&lt;0,0,'lao raw lpjml output'!A24)</f>
        <v>735.16300000000001</v>
      </c>
      <c r="C39" s="17">
        <f>IF('lao raw lpjml output'!B24&lt;0,0,'lao raw lpjml output'!B24)</f>
        <v>676.75199999999995</v>
      </c>
      <c r="D39" s="17">
        <f>IF('lao raw lpjml output'!C24&lt;0,0,'lao raw lpjml output'!C24)</f>
        <v>561.36</v>
      </c>
      <c r="E39" s="17">
        <f>IF('lao raw lpjml output'!D24&lt;0,0,'lao raw lpjml output'!D24)</f>
        <v>700.56600000000003</v>
      </c>
      <c r="F39" s="17">
        <f>IF('lao raw lpjml output'!E24&lt;0,0,'lao raw lpjml output'!E24)</f>
        <v>694.52499999999998</v>
      </c>
      <c r="G39" s="17">
        <f>IF('lao raw lpjml output'!F24&lt;0,0,'lao raw lpjml output'!F24)</f>
        <v>694.22199999999998</v>
      </c>
      <c r="H39" s="17">
        <f>IF('lao raw lpjml output'!G24&lt;0,0,'lao raw lpjml output'!G24)</f>
        <v>602.37</v>
      </c>
      <c r="I39" s="17">
        <f>IF('lao raw lpjml output'!H24&lt;0,0,'lao raw lpjml output'!H24)</f>
        <v>693.44299999999998</v>
      </c>
      <c r="J39" s="17">
        <f>IF('lao raw lpjml output'!I24&lt;0,0,'lao raw lpjml output'!I24)</f>
        <v>529.88800000000003</v>
      </c>
      <c r="K39" s="17">
        <f>IF('lao raw lpjml output'!J24&lt;0,0,'lao raw lpjml output'!J24)</f>
        <v>585.96</v>
      </c>
      <c r="L39" s="17">
        <f>IF('lao raw lpjml output'!K24&lt;0,0,'lao raw lpjml output'!K24)</f>
        <v>624.88300000000004</v>
      </c>
      <c r="M39" s="17">
        <f>IF('lao raw lpjml output'!L24&lt;0,0,'lao raw lpjml output'!L24)</f>
        <v>683.95799999999997</v>
      </c>
      <c r="N39" s="17">
        <f>IF('lao raw lpjml output'!M24&lt;0,0,'lao raw lpjml output'!M24)</f>
        <v>643.79600000000005</v>
      </c>
      <c r="O39" s="17">
        <f>IF('lao raw lpjml output'!N24&lt;0,0,'lao raw lpjml output'!N24)</f>
        <v>707.31899999999996</v>
      </c>
      <c r="P39" s="17">
        <f>IF('lao raw lpjml output'!O24&lt;0,0,'lao raw lpjml output'!O24)</f>
        <v>672.101</v>
      </c>
      <c r="Q39" s="17">
        <f>IF('lao raw lpjml output'!P24&lt;0,0,'lao raw lpjml output'!P24)</f>
        <v>661.01599999999996</v>
      </c>
      <c r="R39" s="17">
        <f>IF('lao raw lpjml output'!Q24&lt;0,0,'lao raw lpjml output'!Q24)</f>
        <v>613.15800000000002</v>
      </c>
      <c r="S39" s="17">
        <f>IF('lao raw lpjml output'!R24&lt;0,0,'lao raw lpjml output'!R24)</f>
        <v>649.04600000000005</v>
      </c>
      <c r="T39" s="17">
        <f>IF('lao raw lpjml output'!S24&lt;0,0,'lao raw lpjml output'!S24)</f>
        <v>715.58399999999995</v>
      </c>
      <c r="U39" s="17">
        <f>IF('lao raw lpjml output'!T24&lt;0,0,'lao raw lpjml output'!T24)</f>
        <v>730.92200000000003</v>
      </c>
      <c r="V39" s="17">
        <f>IF('lao raw lpjml output'!U24&lt;0,0,'lao raw lpjml output'!U24)</f>
        <v>591.38900000000001</v>
      </c>
      <c r="W39" s="17">
        <f>IF('lao raw lpjml output'!V24&lt;0,0,'lao raw lpjml output'!V24)</f>
        <v>632.86800000000005</v>
      </c>
      <c r="X39" s="17">
        <f>IF('lao raw lpjml output'!W24&lt;0,0,'lao raw lpjml output'!W24)</f>
        <v>587.80600000000004</v>
      </c>
      <c r="Y39" s="17">
        <f>IF('lao raw lpjml output'!X24&lt;0,0,'lao raw lpjml output'!X24)</f>
        <v>649.57100000000003</v>
      </c>
      <c r="Z39" s="17">
        <f>IF('lao raw lpjml output'!Y24&lt;0,0,'lao raw lpjml output'!Y24)</f>
        <v>635.54999999999995</v>
      </c>
      <c r="AA39" s="17">
        <f>IF('lao raw lpjml output'!Z24&lt;0,0,'lao raw lpjml output'!Z24)</f>
        <v>777.03200000000004</v>
      </c>
      <c r="AB39" s="17">
        <f>IF('lao raw lpjml output'!AA24&lt;0,0,'lao raw lpjml output'!AA24)</f>
        <v>714.37900000000002</v>
      </c>
      <c r="AC39" s="17">
        <f>IF('lao raw lpjml output'!AB24&lt;0,0,'lao raw lpjml output'!AB24)</f>
        <v>674.46299999999997</v>
      </c>
      <c r="AD39" s="17">
        <f>IF('lao raw lpjml output'!AC24&lt;0,0,'lao raw lpjml output'!AC24)</f>
        <v>699.51499999999999</v>
      </c>
      <c r="AE39" s="17">
        <f>IF('lao raw lpjml output'!AD24&lt;0,0,'lao raw lpjml output'!AD24)</f>
        <v>668.46</v>
      </c>
      <c r="AF39" s="17">
        <f>IF('lao raw lpjml output'!AE24&lt;0,0,'lao raw lpjml output'!AE24)</f>
        <v>668.46</v>
      </c>
      <c r="AG39" s="17">
        <f>IF('lao raw lpjml output'!AF24&lt;0,0,'lao raw lpjml output'!AF24)</f>
        <v>636.37699999999995</v>
      </c>
      <c r="AH39" s="17">
        <f>IF('lao raw lpjml output'!AG24&lt;0,0,'lao raw lpjml output'!AG24)</f>
        <v>636.37699999999995</v>
      </c>
      <c r="AI39" s="17">
        <f>IF('lao raw lpjml output'!AH24&lt;0,0,'lao raw lpjml output'!AH24)</f>
        <v>672.64300000000003</v>
      </c>
      <c r="AJ39" s="17">
        <f>IF('lao raw lpjml output'!AI24&lt;0,0,'lao raw lpjml output'!AI24)</f>
        <v>637.19200000000001</v>
      </c>
      <c r="AK39" s="17">
        <f>IF('lao raw lpjml output'!AJ24&lt;0,0,'lao raw lpjml output'!AJ24)</f>
        <v>744.92499999999995</v>
      </c>
      <c r="AL39" s="17">
        <f>IF('lao raw lpjml output'!AK24&lt;0,0,'lao raw lpjml output'!AK24)</f>
        <v>727.96600000000001</v>
      </c>
      <c r="AM39" s="17">
        <f>IF('lao raw lpjml output'!AL24&lt;0,0,'lao raw lpjml output'!AL24)</f>
        <v>801.67</v>
      </c>
      <c r="AN39" s="17">
        <f>IF('lao raw lpjml output'!AM24&lt;0,0,'lao raw lpjml output'!AM24)</f>
        <v>653.61199999999997</v>
      </c>
      <c r="AO39" s="17">
        <f>IF('lao raw lpjml output'!AN24&lt;0,0,'lao raw lpjml output'!AN24)</f>
        <v>698.69</v>
      </c>
      <c r="AP39" s="17">
        <f>IF('lao raw lpjml output'!AO24&lt;0,0,'lao raw lpjml output'!AO24)</f>
        <v>735.16300000000001</v>
      </c>
    </row>
    <row r="40" spans="1:42" x14ac:dyDescent="0.35">
      <c r="A40" s="52"/>
      <c r="B40" s="17">
        <f>IF('lao raw lpjml output'!A25&lt;0,0,'lao raw lpjml output'!A25)</f>
        <v>749.34100000000001</v>
      </c>
      <c r="C40" s="17">
        <f>IF('lao raw lpjml output'!B25&lt;0,0,'lao raw lpjml output'!B25)</f>
        <v>683.70399999999995</v>
      </c>
      <c r="D40" s="17">
        <f>IF('lao raw lpjml output'!C25&lt;0,0,'lao raw lpjml output'!C25)</f>
        <v>562.44100000000003</v>
      </c>
      <c r="E40" s="17">
        <f>IF('lao raw lpjml output'!D25&lt;0,0,'lao raw lpjml output'!D25)</f>
        <v>702.26900000000001</v>
      </c>
      <c r="F40" s="17">
        <f>IF('lao raw lpjml output'!E25&lt;0,0,'lao raw lpjml output'!E25)</f>
        <v>700.56</v>
      </c>
      <c r="G40" s="17">
        <f>IF('lao raw lpjml output'!F25&lt;0,0,'lao raw lpjml output'!F25)</f>
        <v>696.91600000000005</v>
      </c>
      <c r="H40" s="17">
        <f>IF('lao raw lpjml output'!G25&lt;0,0,'lao raw lpjml output'!G25)</f>
        <v>628.58600000000001</v>
      </c>
      <c r="I40" s="17">
        <f>IF('lao raw lpjml output'!H25&lt;0,0,'lao raw lpjml output'!H25)</f>
        <v>694.86099999999999</v>
      </c>
      <c r="J40" s="17">
        <f>IF('lao raw lpjml output'!I25&lt;0,0,'lao raw lpjml output'!I25)</f>
        <v>531.80999999999995</v>
      </c>
      <c r="K40" s="17">
        <f>IF('lao raw lpjml output'!J25&lt;0,0,'lao raw lpjml output'!J25)</f>
        <v>589.59699999999998</v>
      </c>
      <c r="L40" s="17">
        <f>IF('lao raw lpjml output'!K25&lt;0,0,'lao raw lpjml output'!K25)</f>
        <v>625.61</v>
      </c>
      <c r="M40" s="17">
        <f>IF('lao raw lpjml output'!L25&lt;0,0,'lao raw lpjml output'!L25)</f>
        <v>684.00900000000001</v>
      </c>
      <c r="N40" s="17">
        <f>IF('lao raw lpjml output'!M25&lt;0,0,'lao raw lpjml output'!M25)</f>
        <v>647.90700000000004</v>
      </c>
      <c r="O40" s="17">
        <f>IF('lao raw lpjml output'!N25&lt;0,0,'lao raw lpjml output'!N25)</f>
        <v>707.95399999999995</v>
      </c>
      <c r="P40" s="17">
        <f>IF('lao raw lpjml output'!O25&lt;0,0,'lao raw lpjml output'!O25)</f>
        <v>674.71900000000005</v>
      </c>
      <c r="Q40" s="17">
        <f>IF('lao raw lpjml output'!P25&lt;0,0,'lao raw lpjml output'!P25)</f>
        <v>663.57100000000003</v>
      </c>
      <c r="R40" s="17">
        <f>IF('lao raw lpjml output'!Q25&lt;0,0,'lao raw lpjml output'!Q25)</f>
        <v>613.96100000000001</v>
      </c>
      <c r="S40" s="17">
        <f>IF('lao raw lpjml output'!R25&lt;0,0,'lao raw lpjml output'!R25)</f>
        <v>650.57899999999995</v>
      </c>
      <c r="T40" s="17">
        <f>IF('lao raw lpjml output'!S25&lt;0,0,'lao raw lpjml output'!S25)</f>
        <v>721.69</v>
      </c>
      <c r="U40" s="17">
        <f>IF('lao raw lpjml output'!T25&lt;0,0,'lao raw lpjml output'!T25)</f>
        <v>734.85199999999998</v>
      </c>
      <c r="V40" s="17">
        <f>IF('lao raw lpjml output'!U25&lt;0,0,'lao raw lpjml output'!U25)</f>
        <v>591.58399999999995</v>
      </c>
      <c r="W40" s="17">
        <f>IF('lao raw lpjml output'!V25&lt;0,0,'lao raw lpjml output'!V25)</f>
        <v>633.44799999999998</v>
      </c>
      <c r="X40" s="17">
        <f>IF('lao raw lpjml output'!W25&lt;0,0,'lao raw lpjml output'!W25)</f>
        <v>590.19799999999998</v>
      </c>
      <c r="Y40" s="17">
        <f>IF('lao raw lpjml output'!X25&lt;0,0,'lao raw lpjml output'!X25)</f>
        <v>650.95899999999995</v>
      </c>
      <c r="Z40" s="17">
        <f>IF('lao raw lpjml output'!Y25&lt;0,0,'lao raw lpjml output'!Y25)</f>
        <v>641.39400000000001</v>
      </c>
      <c r="AA40" s="17">
        <f>IF('lao raw lpjml output'!Z25&lt;0,0,'lao raw lpjml output'!Z25)</f>
        <v>777.65800000000002</v>
      </c>
      <c r="AB40" s="17">
        <f>IF('lao raw lpjml output'!AA25&lt;0,0,'lao raw lpjml output'!AA25)</f>
        <v>725.26400000000001</v>
      </c>
      <c r="AC40" s="17">
        <f>IF('lao raw lpjml output'!AB25&lt;0,0,'lao raw lpjml output'!AB25)</f>
        <v>674.93499999999995</v>
      </c>
      <c r="AD40" s="17">
        <f>IF('lao raw lpjml output'!AC25&lt;0,0,'lao raw lpjml output'!AC25)</f>
        <v>700.779</v>
      </c>
      <c r="AE40" s="17">
        <f>IF('lao raw lpjml output'!AD25&lt;0,0,'lao raw lpjml output'!AD25)</f>
        <v>673.84699999999998</v>
      </c>
      <c r="AF40" s="17">
        <f>IF('lao raw lpjml output'!AE25&lt;0,0,'lao raw lpjml output'!AE25)</f>
        <v>673.84699999999998</v>
      </c>
      <c r="AG40" s="17">
        <f>IF('lao raw lpjml output'!AF25&lt;0,0,'lao raw lpjml output'!AF25)</f>
        <v>636.56600000000003</v>
      </c>
      <c r="AH40" s="17">
        <f>IF('lao raw lpjml output'!AG25&lt;0,0,'lao raw lpjml output'!AG25)</f>
        <v>636.56600000000003</v>
      </c>
      <c r="AI40" s="17">
        <f>IF('lao raw lpjml output'!AH25&lt;0,0,'lao raw lpjml output'!AH25)</f>
        <v>675.02300000000002</v>
      </c>
      <c r="AJ40" s="17">
        <f>IF('lao raw lpjml output'!AI25&lt;0,0,'lao raw lpjml output'!AI25)</f>
        <v>640.11</v>
      </c>
      <c r="AK40" s="17">
        <f>IF('lao raw lpjml output'!AJ25&lt;0,0,'lao raw lpjml output'!AJ25)</f>
        <v>746.95699999999999</v>
      </c>
      <c r="AL40" s="17">
        <f>IF('lao raw lpjml output'!AK25&lt;0,0,'lao raw lpjml output'!AK25)</f>
        <v>731.22900000000004</v>
      </c>
      <c r="AM40" s="17">
        <f>IF('lao raw lpjml output'!AL25&lt;0,0,'lao raw lpjml output'!AL25)</f>
        <v>809.05399999999997</v>
      </c>
      <c r="AN40" s="17">
        <f>IF('lao raw lpjml output'!AM25&lt;0,0,'lao raw lpjml output'!AM25)</f>
        <v>654.96199999999999</v>
      </c>
      <c r="AO40" s="17">
        <f>IF('lao raw lpjml output'!AN25&lt;0,0,'lao raw lpjml output'!AN25)</f>
        <v>700.60699999999997</v>
      </c>
      <c r="AP40" s="17">
        <f>IF('lao raw lpjml output'!AO25&lt;0,0,'lao raw lpjml output'!AO25)</f>
        <v>749.34100000000001</v>
      </c>
    </row>
    <row r="41" spans="1:42" x14ac:dyDescent="0.35">
      <c r="A41" s="52"/>
      <c r="B41" s="17">
        <f>IF('lao raw lpjml output'!A26&lt;0,0,'lao raw lpjml output'!A26)</f>
        <v>755.36</v>
      </c>
      <c r="C41" s="17">
        <f>IF('lao raw lpjml output'!B26&lt;0,0,'lao raw lpjml output'!B26)</f>
        <v>686.20600000000002</v>
      </c>
      <c r="D41" s="17">
        <f>IF('lao raw lpjml output'!C26&lt;0,0,'lao raw lpjml output'!C26)</f>
        <v>567.48699999999997</v>
      </c>
      <c r="E41" s="17">
        <f>IF('lao raw lpjml output'!D26&lt;0,0,'lao raw lpjml output'!D26)</f>
        <v>703.73699999999997</v>
      </c>
      <c r="F41" s="17">
        <f>IF('lao raw lpjml output'!E26&lt;0,0,'lao raw lpjml output'!E26)</f>
        <v>701.12400000000002</v>
      </c>
      <c r="G41" s="17">
        <f>IF('lao raw lpjml output'!F26&lt;0,0,'lao raw lpjml output'!F26)</f>
        <v>697.72400000000005</v>
      </c>
      <c r="H41" s="17">
        <f>IF('lao raw lpjml output'!G26&lt;0,0,'lao raw lpjml output'!G26)</f>
        <v>629.673</v>
      </c>
      <c r="I41" s="17">
        <f>IF('lao raw lpjml output'!H26&lt;0,0,'lao raw lpjml output'!H26)</f>
        <v>699.17200000000003</v>
      </c>
      <c r="J41" s="17">
        <f>IF('lao raw lpjml output'!I26&lt;0,0,'lao raw lpjml output'!I26)</f>
        <v>532.75099999999998</v>
      </c>
      <c r="K41" s="17">
        <f>IF('lao raw lpjml output'!J26&lt;0,0,'lao raw lpjml output'!J26)</f>
        <v>589.87199999999996</v>
      </c>
      <c r="L41" s="17">
        <f>IF('lao raw lpjml output'!K26&lt;0,0,'lao raw lpjml output'!K26)</f>
        <v>627.67899999999997</v>
      </c>
      <c r="M41" s="17">
        <f>IF('lao raw lpjml output'!L26&lt;0,0,'lao raw lpjml output'!L26)</f>
        <v>686.21500000000003</v>
      </c>
      <c r="N41" s="17">
        <f>IF('lao raw lpjml output'!M26&lt;0,0,'lao raw lpjml output'!M26)</f>
        <v>652.029</v>
      </c>
      <c r="O41" s="17">
        <f>IF('lao raw lpjml output'!N26&lt;0,0,'lao raw lpjml output'!N26)</f>
        <v>709.72799999999995</v>
      </c>
      <c r="P41" s="17">
        <f>IF('lao raw lpjml output'!O26&lt;0,0,'lao raw lpjml output'!O26)</f>
        <v>680.17399999999998</v>
      </c>
      <c r="Q41" s="17">
        <f>IF('lao raw lpjml output'!P26&lt;0,0,'lao raw lpjml output'!P26)</f>
        <v>666.60199999999998</v>
      </c>
      <c r="R41" s="17">
        <f>IF('lao raw lpjml output'!Q26&lt;0,0,'lao raw lpjml output'!Q26)</f>
        <v>616.32000000000005</v>
      </c>
      <c r="S41" s="17">
        <f>IF('lao raw lpjml output'!R26&lt;0,0,'lao raw lpjml output'!R26)</f>
        <v>657.19799999999998</v>
      </c>
      <c r="T41" s="17">
        <f>IF('lao raw lpjml output'!S26&lt;0,0,'lao raw lpjml output'!S26)</f>
        <v>724.08500000000004</v>
      </c>
      <c r="U41" s="17">
        <f>IF('lao raw lpjml output'!T26&lt;0,0,'lao raw lpjml output'!T26)</f>
        <v>735.13400000000001</v>
      </c>
      <c r="V41" s="17">
        <f>IF('lao raw lpjml output'!U26&lt;0,0,'lao raw lpjml output'!U26)</f>
        <v>592.74800000000005</v>
      </c>
      <c r="W41" s="17">
        <f>IF('lao raw lpjml output'!V26&lt;0,0,'lao raw lpjml output'!V26)</f>
        <v>635.87</v>
      </c>
      <c r="X41" s="17">
        <f>IF('lao raw lpjml output'!W26&lt;0,0,'lao raw lpjml output'!W26)</f>
        <v>593.19799999999998</v>
      </c>
      <c r="Y41" s="17">
        <f>IF('lao raw lpjml output'!X26&lt;0,0,'lao raw lpjml output'!X26)</f>
        <v>651.76800000000003</v>
      </c>
      <c r="Z41" s="17">
        <f>IF('lao raw lpjml output'!Y26&lt;0,0,'lao raw lpjml output'!Y26)</f>
        <v>648.18600000000004</v>
      </c>
      <c r="AA41" s="17">
        <f>IF('lao raw lpjml output'!Z26&lt;0,0,'lao raw lpjml output'!Z26)</f>
        <v>778.66200000000003</v>
      </c>
      <c r="AB41" s="17">
        <f>IF('lao raw lpjml output'!AA26&lt;0,0,'lao raw lpjml output'!AA26)</f>
        <v>726.63300000000004</v>
      </c>
      <c r="AC41" s="17">
        <f>IF('lao raw lpjml output'!AB26&lt;0,0,'lao raw lpjml output'!AB26)</f>
        <v>675.43399999999997</v>
      </c>
      <c r="AD41" s="17">
        <f>IF('lao raw lpjml output'!AC26&lt;0,0,'lao raw lpjml output'!AC26)</f>
        <v>700.923</v>
      </c>
      <c r="AE41" s="17">
        <f>IF('lao raw lpjml output'!AD26&lt;0,0,'lao raw lpjml output'!AD26)</f>
        <v>684.60400000000004</v>
      </c>
      <c r="AF41" s="17">
        <f>IF('lao raw lpjml output'!AE26&lt;0,0,'lao raw lpjml output'!AE26)</f>
        <v>684.60400000000004</v>
      </c>
      <c r="AG41" s="17">
        <f>IF('lao raw lpjml output'!AF26&lt;0,0,'lao raw lpjml output'!AF26)</f>
        <v>636.91499999999996</v>
      </c>
      <c r="AH41" s="17">
        <f>IF('lao raw lpjml output'!AG26&lt;0,0,'lao raw lpjml output'!AG26)</f>
        <v>636.91499999999996</v>
      </c>
      <c r="AI41" s="17">
        <f>IF('lao raw lpjml output'!AH26&lt;0,0,'lao raw lpjml output'!AH26)</f>
        <v>679.48900000000003</v>
      </c>
      <c r="AJ41" s="17">
        <f>IF('lao raw lpjml output'!AI26&lt;0,0,'lao raw lpjml output'!AI26)</f>
        <v>643.51</v>
      </c>
      <c r="AK41" s="17">
        <f>IF('lao raw lpjml output'!AJ26&lt;0,0,'lao raw lpjml output'!AJ26)</f>
        <v>748.548</v>
      </c>
      <c r="AL41" s="17">
        <f>IF('lao raw lpjml output'!AK26&lt;0,0,'lao raw lpjml output'!AK26)</f>
        <v>735.48400000000004</v>
      </c>
      <c r="AM41" s="17">
        <f>IF('lao raw lpjml output'!AL26&lt;0,0,'lao raw lpjml output'!AL26)</f>
        <v>809.92899999999997</v>
      </c>
      <c r="AN41" s="17">
        <f>IF('lao raw lpjml output'!AM26&lt;0,0,'lao raw lpjml output'!AM26)</f>
        <v>666.33100000000002</v>
      </c>
      <c r="AO41" s="17">
        <f>IF('lao raw lpjml output'!AN26&lt;0,0,'lao raw lpjml output'!AN26)</f>
        <v>701.03</v>
      </c>
      <c r="AP41" s="17">
        <f>IF('lao raw lpjml output'!AO26&lt;0,0,'lao raw lpjml output'!AO26)</f>
        <v>755.36</v>
      </c>
    </row>
    <row r="42" spans="1:42" x14ac:dyDescent="0.35">
      <c r="A42" s="52"/>
      <c r="B42" s="17">
        <f>IF('lao raw lpjml output'!A27&lt;0,0,'lao raw lpjml output'!A27)</f>
        <v>767.06299999999999</v>
      </c>
      <c r="C42" s="17">
        <f>IF('lao raw lpjml output'!B27&lt;0,0,'lao raw lpjml output'!B27)</f>
        <v>687.27300000000002</v>
      </c>
      <c r="D42" s="17">
        <f>IF('lao raw lpjml output'!C27&lt;0,0,'lao raw lpjml output'!C27)</f>
        <v>569.41</v>
      </c>
      <c r="E42" s="17">
        <f>IF('lao raw lpjml output'!D27&lt;0,0,'lao raw lpjml output'!D27)</f>
        <v>710.51400000000001</v>
      </c>
      <c r="F42" s="17">
        <f>IF('lao raw lpjml output'!E27&lt;0,0,'lao raw lpjml output'!E27)</f>
        <v>702.38</v>
      </c>
      <c r="G42" s="17">
        <f>IF('lao raw lpjml output'!F27&lt;0,0,'lao raw lpjml output'!F27)</f>
        <v>697.98199999999997</v>
      </c>
      <c r="H42" s="17">
        <f>IF('lao raw lpjml output'!G27&lt;0,0,'lao raw lpjml output'!G27)</f>
        <v>635.83000000000004</v>
      </c>
      <c r="I42" s="17">
        <f>IF('lao raw lpjml output'!H27&lt;0,0,'lao raw lpjml output'!H27)</f>
        <v>703.38699999999994</v>
      </c>
      <c r="J42" s="17">
        <f>IF('lao raw lpjml output'!I27&lt;0,0,'lao raw lpjml output'!I27)</f>
        <v>541.14400000000001</v>
      </c>
      <c r="K42" s="17">
        <f>IF('lao raw lpjml output'!J27&lt;0,0,'lao raw lpjml output'!J27)</f>
        <v>590.36099999999999</v>
      </c>
      <c r="L42" s="17">
        <f>IF('lao raw lpjml output'!K27&lt;0,0,'lao raw lpjml output'!K27)</f>
        <v>629.39099999999996</v>
      </c>
      <c r="M42" s="17">
        <f>IF('lao raw lpjml output'!L27&lt;0,0,'lao raw lpjml output'!L27)</f>
        <v>692.72299999999996</v>
      </c>
      <c r="N42" s="17">
        <f>IF('lao raw lpjml output'!M27&lt;0,0,'lao raw lpjml output'!M27)</f>
        <v>652.28800000000001</v>
      </c>
      <c r="O42" s="17">
        <f>IF('lao raw lpjml output'!N27&lt;0,0,'lao raw lpjml output'!N27)</f>
        <v>710.52499999999998</v>
      </c>
      <c r="P42" s="17">
        <f>IF('lao raw lpjml output'!O27&lt;0,0,'lao raw lpjml output'!O27)</f>
        <v>682.34900000000005</v>
      </c>
      <c r="Q42" s="17">
        <f>IF('lao raw lpjml output'!P27&lt;0,0,'lao raw lpjml output'!P27)</f>
        <v>666.63599999999997</v>
      </c>
      <c r="R42" s="17">
        <f>IF('lao raw lpjml output'!Q27&lt;0,0,'lao raw lpjml output'!Q27)</f>
        <v>640.18799999999999</v>
      </c>
      <c r="S42" s="17">
        <f>IF('lao raw lpjml output'!R27&lt;0,0,'lao raw lpjml output'!R27)</f>
        <v>659.40700000000004</v>
      </c>
      <c r="T42" s="17">
        <f>IF('lao raw lpjml output'!S27&lt;0,0,'lao raw lpjml output'!S27)</f>
        <v>726.92100000000005</v>
      </c>
      <c r="U42" s="17">
        <f>IF('lao raw lpjml output'!T27&lt;0,0,'lao raw lpjml output'!T27)</f>
        <v>735.24199999999996</v>
      </c>
      <c r="V42" s="17">
        <f>IF('lao raw lpjml output'!U27&lt;0,0,'lao raw lpjml output'!U27)</f>
        <v>592.779</v>
      </c>
      <c r="W42" s="17">
        <f>IF('lao raw lpjml output'!V27&lt;0,0,'lao raw lpjml output'!V27)</f>
        <v>642.94899999999996</v>
      </c>
      <c r="X42" s="17">
        <f>IF('lao raw lpjml output'!W27&lt;0,0,'lao raw lpjml output'!W27)</f>
        <v>596.34</v>
      </c>
      <c r="Y42" s="17">
        <f>IF('lao raw lpjml output'!X27&lt;0,0,'lao raw lpjml output'!X27)</f>
        <v>656.11099999999999</v>
      </c>
      <c r="Z42" s="17">
        <f>IF('lao raw lpjml output'!Y27&lt;0,0,'lao raw lpjml output'!Y27)</f>
        <v>649.54899999999998</v>
      </c>
      <c r="AA42" s="17">
        <f>IF('lao raw lpjml output'!Z27&lt;0,0,'lao raw lpjml output'!Z27)</f>
        <v>783.14599999999996</v>
      </c>
      <c r="AB42" s="17">
        <f>IF('lao raw lpjml output'!AA27&lt;0,0,'lao raw lpjml output'!AA27)</f>
        <v>726.85</v>
      </c>
      <c r="AC42" s="17">
        <f>IF('lao raw lpjml output'!AB27&lt;0,0,'lao raw lpjml output'!AB27)</f>
        <v>678.74900000000002</v>
      </c>
      <c r="AD42" s="17">
        <f>IF('lao raw lpjml output'!AC27&lt;0,0,'lao raw lpjml output'!AC27)</f>
        <v>704.23800000000006</v>
      </c>
      <c r="AE42" s="17">
        <f>IF('lao raw lpjml output'!AD27&lt;0,0,'lao raw lpjml output'!AD27)</f>
        <v>685.43799999999999</v>
      </c>
      <c r="AF42" s="17">
        <f>IF('lao raw lpjml output'!AE27&lt;0,0,'lao raw lpjml output'!AE27)</f>
        <v>685.43799999999999</v>
      </c>
      <c r="AG42" s="17">
        <f>IF('lao raw lpjml output'!AF27&lt;0,0,'lao raw lpjml output'!AF27)</f>
        <v>640.17999999999995</v>
      </c>
      <c r="AH42" s="17">
        <f>IF('lao raw lpjml output'!AG27&lt;0,0,'lao raw lpjml output'!AG27)</f>
        <v>640.17999999999995</v>
      </c>
      <c r="AI42" s="17">
        <f>IF('lao raw lpjml output'!AH27&lt;0,0,'lao raw lpjml output'!AH27)</f>
        <v>685.14499999999998</v>
      </c>
      <c r="AJ42" s="17">
        <f>IF('lao raw lpjml output'!AI27&lt;0,0,'lao raw lpjml output'!AI27)</f>
        <v>647.57399999999996</v>
      </c>
      <c r="AK42" s="17">
        <f>IF('lao raw lpjml output'!AJ27&lt;0,0,'lao raw lpjml output'!AJ27)</f>
        <v>748.55799999999999</v>
      </c>
      <c r="AL42" s="17">
        <f>IF('lao raw lpjml output'!AK27&lt;0,0,'lao raw lpjml output'!AK27)</f>
        <v>739.39499999999998</v>
      </c>
      <c r="AM42" s="17">
        <f>IF('lao raw lpjml output'!AL27&lt;0,0,'lao raw lpjml output'!AL27)</f>
        <v>812.88699999999994</v>
      </c>
      <c r="AN42" s="17">
        <f>IF('lao raw lpjml output'!AM27&lt;0,0,'lao raw lpjml output'!AM27)</f>
        <v>669.85</v>
      </c>
      <c r="AO42" s="17">
        <f>IF('lao raw lpjml output'!AN27&lt;0,0,'lao raw lpjml output'!AN27)</f>
        <v>707.61500000000001</v>
      </c>
      <c r="AP42" s="17">
        <f>IF('lao raw lpjml output'!AO27&lt;0,0,'lao raw lpjml output'!AO27)</f>
        <v>767.06299999999999</v>
      </c>
    </row>
    <row r="43" spans="1:42" x14ac:dyDescent="0.35">
      <c r="A43" s="52"/>
      <c r="B43" s="17">
        <f>IF('lao raw lpjml output'!A28&lt;0,0,'lao raw lpjml output'!A28)</f>
        <v>767.35900000000004</v>
      </c>
      <c r="C43" s="17">
        <f>IF('lao raw lpjml output'!B28&lt;0,0,'lao raw lpjml output'!B28)</f>
        <v>693.72900000000004</v>
      </c>
      <c r="D43" s="17">
        <f>IF('lao raw lpjml output'!C28&lt;0,0,'lao raw lpjml output'!C28)</f>
        <v>570.54</v>
      </c>
      <c r="E43" s="17">
        <f>IF('lao raw lpjml output'!D28&lt;0,0,'lao raw lpjml output'!D28)</f>
        <v>713.10599999999999</v>
      </c>
      <c r="F43" s="17">
        <f>IF('lao raw lpjml output'!E28&lt;0,0,'lao raw lpjml output'!E28)</f>
        <v>704.96500000000003</v>
      </c>
      <c r="G43" s="17">
        <f>IF('lao raw lpjml output'!F28&lt;0,0,'lao raw lpjml output'!F28)</f>
        <v>703.08299999999997</v>
      </c>
      <c r="H43" s="17">
        <f>IF('lao raw lpjml output'!G28&lt;0,0,'lao raw lpjml output'!G28)</f>
        <v>637.16399999999999</v>
      </c>
      <c r="I43" s="17">
        <f>IF('lao raw lpjml output'!H28&lt;0,0,'lao raw lpjml output'!H28)</f>
        <v>712.995</v>
      </c>
      <c r="J43" s="17">
        <f>IF('lao raw lpjml output'!I28&lt;0,0,'lao raw lpjml output'!I28)</f>
        <v>551.72199999999998</v>
      </c>
      <c r="K43" s="17">
        <f>IF('lao raw lpjml output'!J28&lt;0,0,'lao raw lpjml output'!J28)</f>
        <v>591.45100000000002</v>
      </c>
      <c r="L43" s="17">
        <f>IF('lao raw lpjml output'!K28&lt;0,0,'lao raw lpjml output'!K28)</f>
        <v>630.72299999999996</v>
      </c>
      <c r="M43" s="17">
        <f>IF('lao raw lpjml output'!L28&lt;0,0,'lao raw lpjml output'!L28)</f>
        <v>693.52599999999995</v>
      </c>
      <c r="N43" s="17">
        <f>IF('lao raw lpjml output'!M28&lt;0,0,'lao raw lpjml output'!M28)</f>
        <v>654.87099999999998</v>
      </c>
      <c r="O43" s="17">
        <f>IF('lao raw lpjml output'!N28&lt;0,0,'lao raw lpjml output'!N28)</f>
        <v>719.36699999999996</v>
      </c>
      <c r="P43" s="17">
        <f>IF('lao raw lpjml output'!O28&lt;0,0,'lao raw lpjml output'!O28)</f>
        <v>683.52700000000004</v>
      </c>
      <c r="Q43" s="17">
        <f>IF('lao raw lpjml output'!P28&lt;0,0,'lao raw lpjml output'!P28)</f>
        <v>669.54399999999998</v>
      </c>
      <c r="R43" s="17">
        <f>IF('lao raw lpjml output'!Q28&lt;0,0,'lao raw lpjml output'!Q28)</f>
        <v>647.77200000000005</v>
      </c>
      <c r="S43" s="17">
        <f>IF('lao raw lpjml output'!R28&lt;0,0,'lao raw lpjml output'!R28)</f>
        <v>667.45600000000002</v>
      </c>
      <c r="T43" s="17">
        <f>IF('lao raw lpjml output'!S28&lt;0,0,'lao raw lpjml output'!S28)</f>
        <v>736.25599999999997</v>
      </c>
      <c r="U43" s="17">
        <f>IF('lao raw lpjml output'!T28&lt;0,0,'lao raw lpjml output'!T28)</f>
        <v>742.29</v>
      </c>
      <c r="V43" s="17">
        <f>IF('lao raw lpjml output'!U28&lt;0,0,'lao raw lpjml output'!U28)</f>
        <v>593.75199999999995</v>
      </c>
      <c r="W43" s="17">
        <f>IF('lao raw lpjml output'!V28&lt;0,0,'lao raw lpjml output'!V28)</f>
        <v>648.53499999999997</v>
      </c>
      <c r="X43" s="17">
        <f>IF('lao raw lpjml output'!W28&lt;0,0,'lao raw lpjml output'!W28)</f>
        <v>597.04300000000001</v>
      </c>
      <c r="Y43" s="17">
        <f>IF('lao raw lpjml output'!X28&lt;0,0,'lao raw lpjml output'!X28)</f>
        <v>660.96600000000001</v>
      </c>
      <c r="Z43" s="17">
        <f>IF('lao raw lpjml output'!Y28&lt;0,0,'lao raw lpjml output'!Y28)</f>
        <v>653.495</v>
      </c>
      <c r="AA43" s="17">
        <f>IF('lao raw lpjml output'!Z28&lt;0,0,'lao raw lpjml output'!Z28)</f>
        <v>786.59799999999996</v>
      </c>
      <c r="AB43" s="17">
        <f>IF('lao raw lpjml output'!AA28&lt;0,0,'lao raw lpjml output'!AA28)</f>
        <v>727.56899999999996</v>
      </c>
      <c r="AC43" s="17">
        <f>IF('lao raw lpjml output'!AB28&lt;0,0,'lao raw lpjml output'!AB28)</f>
        <v>679.37300000000005</v>
      </c>
      <c r="AD43" s="17">
        <f>IF('lao raw lpjml output'!AC28&lt;0,0,'lao raw lpjml output'!AC28)</f>
        <v>706.08699999999999</v>
      </c>
      <c r="AE43" s="17">
        <f>IF('lao raw lpjml output'!AD28&lt;0,0,'lao raw lpjml output'!AD28)</f>
        <v>686.05899999999997</v>
      </c>
      <c r="AF43" s="17">
        <f>IF('lao raw lpjml output'!AE28&lt;0,0,'lao raw lpjml output'!AE28)</f>
        <v>686.05899999999997</v>
      </c>
      <c r="AG43" s="17">
        <f>IF('lao raw lpjml output'!AF28&lt;0,0,'lao raw lpjml output'!AF28)</f>
        <v>643.15499999999997</v>
      </c>
      <c r="AH43" s="17">
        <f>IF('lao raw lpjml output'!AG28&lt;0,0,'lao raw lpjml output'!AG28)</f>
        <v>643.15499999999997</v>
      </c>
      <c r="AI43" s="17">
        <f>IF('lao raw lpjml output'!AH28&lt;0,0,'lao raw lpjml output'!AH28)</f>
        <v>685.64400000000001</v>
      </c>
      <c r="AJ43" s="17">
        <f>IF('lao raw lpjml output'!AI28&lt;0,0,'lao raw lpjml output'!AI28)</f>
        <v>649.96100000000001</v>
      </c>
      <c r="AK43" s="17">
        <f>IF('lao raw lpjml output'!AJ28&lt;0,0,'lao raw lpjml output'!AJ28)</f>
        <v>749.82899999999995</v>
      </c>
      <c r="AL43" s="17">
        <f>IF('lao raw lpjml output'!AK28&lt;0,0,'lao raw lpjml output'!AK28)</f>
        <v>741.16</v>
      </c>
      <c r="AM43" s="17">
        <f>IF('lao raw lpjml output'!AL28&lt;0,0,'lao raw lpjml output'!AL28)</f>
        <v>813.86500000000001</v>
      </c>
      <c r="AN43" s="17">
        <f>IF('lao raw lpjml output'!AM28&lt;0,0,'lao raw lpjml output'!AM28)</f>
        <v>671.58299999999997</v>
      </c>
      <c r="AO43" s="17">
        <f>IF('lao raw lpjml output'!AN28&lt;0,0,'lao raw lpjml output'!AN28)</f>
        <v>710.84900000000005</v>
      </c>
      <c r="AP43" s="17">
        <f>IF('lao raw lpjml output'!AO28&lt;0,0,'lao raw lpjml output'!AO28)</f>
        <v>767.35900000000004</v>
      </c>
    </row>
    <row r="44" spans="1:42" x14ac:dyDescent="0.35">
      <c r="A44" s="52"/>
      <c r="B44" s="17">
        <f>IF('lao raw lpjml output'!A29&lt;0,0,'lao raw lpjml output'!A29)</f>
        <v>775.69600000000003</v>
      </c>
      <c r="C44" s="17">
        <f>IF('lao raw lpjml output'!B29&lt;0,0,'lao raw lpjml output'!B29)</f>
        <v>696.5</v>
      </c>
      <c r="D44" s="17">
        <f>IF('lao raw lpjml output'!C29&lt;0,0,'lao raw lpjml output'!C29)</f>
        <v>579.17999999999995</v>
      </c>
      <c r="E44" s="17">
        <f>IF('lao raw lpjml output'!D29&lt;0,0,'lao raw lpjml output'!D29)</f>
        <v>718.20100000000002</v>
      </c>
      <c r="F44" s="17">
        <f>IF('lao raw lpjml output'!E29&lt;0,0,'lao raw lpjml output'!E29)</f>
        <v>707.03899999999999</v>
      </c>
      <c r="G44" s="17">
        <f>IF('lao raw lpjml output'!F29&lt;0,0,'lao raw lpjml output'!F29)</f>
        <v>703.90899999999999</v>
      </c>
      <c r="H44" s="17">
        <f>IF('lao raw lpjml output'!G29&lt;0,0,'lao raw lpjml output'!G29)</f>
        <v>641.23500000000001</v>
      </c>
      <c r="I44" s="17">
        <f>IF('lao raw lpjml output'!H29&lt;0,0,'lao raw lpjml output'!H29)</f>
        <v>717.529</v>
      </c>
      <c r="J44" s="17">
        <f>IF('lao raw lpjml output'!I29&lt;0,0,'lao raw lpjml output'!I29)</f>
        <v>553.32100000000003</v>
      </c>
      <c r="K44" s="17">
        <f>IF('lao raw lpjml output'!J29&lt;0,0,'lao raw lpjml output'!J29)</f>
        <v>595.952</v>
      </c>
      <c r="L44" s="17">
        <f>IF('lao raw lpjml output'!K29&lt;0,0,'lao raw lpjml output'!K29)</f>
        <v>633.59699999999998</v>
      </c>
      <c r="M44" s="17">
        <f>IF('lao raw lpjml output'!L29&lt;0,0,'lao raw lpjml output'!L29)</f>
        <v>699.24400000000003</v>
      </c>
      <c r="N44" s="17">
        <f>IF('lao raw lpjml output'!M29&lt;0,0,'lao raw lpjml output'!M29)</f>
        <v>665.41399999999999</v>
      </c>
      <c r="O44" s="17">
        <f>IF('lao raw lpjml output'!N29&lt;0,0,'lao raw lpjml output'!N29)</f>
        <v>726.92200000000003</v>
      </c>
      <c r="P44" s="17">
        <f>IF('lao raw lpjml output'!O29&lt;0,0,'lao raw lpjml output'!O29)</f>
        <v>684.80600000000004</v>
      </c>
      <c r="Q44" s="17">
        <f>IF('lao raw lpjml output'!P29&lt;0,0,'lao raw lpjml output'!P29)</f>
        <v>671.11099999999999</v>
      </c>
      <c r="R44" s="17">
        <f>IF('lao raw lpjml output'!Q29&lt;0,0,'lao raw lpjml output'!Q29)</f>
        <v>651.47199999999998</v>
      </c>
      <c r="S44" s="17">
        <f>IF('lao raw lpjml output'!R29&lt;0,0,'lao raw lpjml output'!R29)</f>
        <v>670.524</v>
      </c>
      <c r="T44" s="17">
        <f>IF('lao raw lpjml output'!S29&lt;0,0,'lao raw lpjml output'!S29)</f>
        <v>738.01</v>
      </c>
      <c r="U44" s="17">
        <f>IF('lao raw lpjml output'!T29&lt;0,0,'lao raw lpjml output'!T29)</f>
        <v>747.65800000000002</v>
      </c>
      <c r="V44" s="17">
        <f>IF('lao raw lpjml output'!U29&lt;0,0,'lao raw lpjml output'!U29)</f>
        <v>594.923</v>
      </c>
      <c r="W44" s="17">
        <f>IF('lao raw lpjml output'!V29&lt;0,0,'lao raw lpjml output'!V29)</f>
        <v>654.24099999999999</v>
      </c>
      <c r="X44" s="17">
        <f>IF('lao raw lpjml output'!W29&lt;0,0,'lao raw lpjml output'!W29)</f>
        <v>597.15800000000002</v>
      </c>
      <c r="Y44" s="17">
        <f>IF('lao raw lpjml output'!X29&lt;0,0,'lao raw lpjml output'!X29)</f>
        <v>664.70600000000002</v>
      </c>
      <c r="Z44" s="17">
        <f>IF('lao raw lpjml output'!Y29&lt;0,0,'lao raw lpjml output'!Y29)</f>
        <v>661.947</v>
      </c>
      <c r="AA44" s="17">
        <f>IF('lao raw lpjml output'!Z29&lt;0,0,'lao raw lpjml output'!Z29)</f>
        <v>788.90800000000002</v>
      </c>
      <c r="AB44" s="17">
        <f>IF('lao raw lpjml output'!AA29&lt;0,0,'lao raw lpjml output'!AA29)</f>
        <v>730.149</v>
      </c>
      <c r="AC44" s="17">
        <f>IF('lao raw lpjml output'!AB29&lt;0,0,'lao raw lpjml output'!AB29)</f>
        <v>683.07899999999995</v>
      </c>
      <c r="AD44" s="17">
        <f>IF('lao raw lpjml output'!AC29&lt;0,0,'lao raw lpjml output'!AC29)</f>
        <v>706.23400000000004</v>
      </c>
      <c r="AE44" s="17">
        <f>IF('lao raw lpjml output'!AD29&lt;0,0,'lao raw lpjml output'!AD29)</f>
        <v>690.41099999999994</v>
      </c>
      <c r="AF44" s="17">
        <f>IF('lao raw lpjml output'!AE29&lt;0,0,'lao raw lpjml output'!AE29)</f>
        <v>690.41099999999994</v>
      </c>
      <c r="AG44" s="17">
        <f>IF('lao raw lpjml output'!AF29&lt;0,0,'lao raw lpjml output'!AF29)</f>
        <v>653.09900000000005</v>
      </c>
      <c r="AH44" s="17">
        <f>IF('lao raw lpjml output'!AG29&lt;0,0,'lao raw lpjml output'!AG29)</f>
        <v>653.09900000000005</v>
      </c>
      <c r="AI44" s="17">
        <f>IF('lao raw lpjml output'!AH29&lt;0,0,'lao raw lpjml output'!AH29)</f>
        <v>686.46500000000003</v>
      </c>
      <c r="AJ44" s="17">
        <f>IF('lao raw lpjml output'!AI29&lt;0,0,'lao raw lpjml output'!AI29)</f>
        <v>651.59400000000005</v>
      </c>
      <c r="AK44" s="17">
        <f>IF('lao raw lpjml output'!AJ29&lt;0,0,'lao raw lpjml output'!AJ29)</f>
        <v>751.68200000000002</v>
      </c>
      <c r="AL44" s="17">
        <f>IF('lao raw lpjml output'!AK29&lt;0,0,'lao raw lpjml output'!AK29)</f>
        <v>743.53899999999999</v>
      </c>
      <c r="AM44" s="17">
        <f>IF('lao raw lpjml output'!AL29&lt;0,0,'lao raw lpjml output'!AL29)</f>
        <v>819.79200000000003</v>
      </c>
      <c r="AN44" s="17">
        <f>IF('lao raw lpjml output'!AM29&lt;0,0,'lao raw lpjml output'!AM29)</f>
        <v>672.61099999999999</v>
      </c>
      <c r="AO44" s="17">
        <f>IF('lao raw lpjml output'!AN29&lt;0,0,'lao raw lpjml output'!AN29)</f>
        <v>713.30499999999995</v>
      </c>
      <c r="AP44" s="17">
        <f>IF('lao raw lpjml output'!AO29&lt;0,0,'lao raw lpjml output'!AO29)</f>
        <v>775.69600000000003</v>
      </c>
    </row>
    <row r="45" spans="1:42" x14ac:dyDescent="0.35">
      <c r="A45" s="52"/>
      <c r="B45" s="17">
        <f>IF('lao raw lpjml output'!A30&lt;0,0,'lao raw lpjml output'!A30)</f>
        <v>776.71199999999999</v>
      </c>
      <c r="C45" s="17">
        <f>IF('lao raw lpjml output'!B30&lt;0,0,'lao raw lpjml output'!B30)</f>
        <v>697.66800000000001</v>
      </c>
      <c r="D45" s="17">
        <f>IF('lao raw lpjml output'!C30&lt;0,0,'lao raw lpjml output'!C30)</f>
        <v>582.69500000000005</v>
      </c>
      <c r="E45" s="17">
        <f>IF('lao raw lpjml output'!D30&lt;0,0,'lao raw lpjml output'!D30)</f>
        <v>720.36199999999997</v>
      </c>
      <c r="F45" s="17">
        <f>IF('lao raw lpjml output'!E30&lt;0,0,'lao raw lpjml output'!E30)</f>
        <v>709.03700000000003</v>
      </c>
      <c r="G45" s="17">
        <f>IF('lao raw lpjml output'!F30&lt;0,0,'lao raw lpjml output'!F30)</f>
        <v>710.15</v>
      </c>
      <c r="H45" s="17">
        <f>IF('lao raw lpjml output'!G30&lt;0,0,'lao raw lpjml output'!G30)</f>
        <v>646.28800000000001</v>
      </c>
      <c r="I45" s="17">
        <f>IF('lao raw lpjml output'!H30&lt;0,0,'lao raw lpjml output'!H30)</f>
        <v>733.60900000000004</v>
      </c>
      <c r="J45" s="17">
        <f>IF('lao raw lpjml output'!I30&lt;0,0,'lao raw lpjml output'!I30)</f>
        <v>553.70799999999997</v>
      </c>
      <c r="K45" s="17">
        <f>IF('lao raw lpjml output'!J30&lt;0,0,'lao raw lpjml output'!J30)</f>
        <v>599.82299999999998</v>
      </c>
      <c r="L45" s="17">
        <f>IF('lao raw lpjml output'!K30&lt;0,0,'lao raw lpjml output'!K30)</f>
        <v>635.55899999999997</v>
      </c>
      <c r="M45" s="17">
        <f>IF('lao raw lpjml output'!L30&lt;0,0,'lao raw lpjml output'!L30)</f>
        <v>706.61500000000001</v>
      </c>
      <c r="N45" s="17">
        <f>IF('lao raw lpjml output'!M30&lt;0,0,'lao raw lpjml output'!M30)</f>
        <v>674.43200000000002</v>
      </c>
      <c r="O45" s="17">
        <f>IF('lao raw lpjml output'!N30&lt;0,0,'lao raw lpjml output'!N30)</f>
        <v>728.33699999999999</v>
      </c>
      <c r="P45" s="17">
        <f>IF('lao raw lpjml output'!O30&lt;0,0,'lao raw lpjml output'!O30)</f>
        <v>688.93399999999997</v>
      </c>
      <c r="Q45" s="17">
        <f>IF('lao raw lpjml output'!P30&lt;0,0,'lao raw lpjml output'!P30)</f>
        <v>671.98599999999999</v>
      </c>
      <c r="R45" s="17">
        <f>IF('lao raw lpjml output'!Q30&lt;0,0,'lao raw lpjml output'!Q30)</f>
        <v>678.84199999999998</v>
      </c>
      <c r="S45" s="17">
        <f>IF('lao raw lpjml output'!R30&lt;0,0,'lao raw lpjml output'!R30)</f>
        <v>686.34</v>
      </c>
      <c r="T45" s="17">
        <f>IF('lao raw lpjml output'!S30&lt;0,0,'lao raw lpjml output'!S30)</f>
        <v>743.40099999999995</v>
      </c>
      <c r="U45" s="17">
        <f>IF('lao raw lpjml output'!T30&lt;0,0,'lao raw lpjml output'!T30)</f>
        <v>749.601</v>
      </c>
      <c r="V45" s="17">
        <f>IF('lao raw lpjml output'!U30&lt;0,0,'lao raw lpjml output'!U30)</f>
        <v>602.05700000000002</v>
      </c>
      <c r="W45" s="17">
        <f>IF('lao raw lpjml output'!V30&lt;0,0,'lao raw lpjml output'!V30)</f>
        <v>654.26700000000005</v>
      </c>
      <c r="X45" s="17">
        <f>IF('lao raw lpjml output'!W30&lt;0,0,'lao raw lpjml output'!W30)</f>
        <v>602.90499999999997</v>
      </c>
      <c r="Y45" s="17">
        <f>IF('lao raw lpjml output'!X30&lt;0,0,'lao raw lpjml output'!X30)</f>
        <v>667.14599999999996</v>
      </c>
      <c r="Z45" s="17">
        <f>IF('lao raw lpjml output'!Y30&lt;0,0,'lao raw lpjml output'!Y30)</f>
        <v>669.59900000000005</v>
      </c>
      <c r="AA45" s="17">
        <f>IF('lao raw lpjml output'!Z30&lt;0,0,'lao raw lpjml output'!Z30)</f>
        <v>790.61</v>
      </c>
      <c r="AB45" s="17">
        <f>IF('lao raw lpjml output'!AA30&lt;0,0,'lao raw lpjml output'!AA30)</f>
        <v>730.70799999999997</v>
      </c>
      <c r="AC45" s="17">
        <f>IF('lao raw lpjml output'!AB30&lt;0,0,'lao raw lpjml output'!AB30)</f>
        <v>683.77599999999995</v>
      </c>
      <c r="AD45" s="17">
        <f>IF('lao raw lpjml output'!AC30&lt;0,0,'lao raw lpjml output'!AC30)</f>
        <v>708.85199999999998</v>
      </c>
      <c r="AE45" s="17">
        <f>IF('lao raw lpjml output'!AD30&lt;0,0,'lao raw lpjml output'!AD30)</f>
        <v>690.56</v>
      </c>
      <c r="AF45" s="17">
        <f>IF('lao raw lpjml output'!AE30&lt;0,0,'lao raw lpjml output'!AE30)</f>
        <v>690.56</v>
      </c>
      <c r="AG45" s="17">
        <f>IF('lao raw lpjml output'!AF30&lt;0,0,'lao raw lpjml output'!AF30)</f>
        <v>653.60400000000004</v>
      </c>
      <c r="AH45" s="17">
        <f>IF('lao raw lpjml output'!AG30&lt;0,0,'lao raw lpjml output'!AG30)</f>
        <v>653.60400000000004</v>
      </c>
      <c r="AI45" s="17">
        <f>IF('lao raw lpjml output'!AH30&lt;0,0,'lao raw lpjml output'!AH30)</f>
        <v>689.40599999999995</v>
      </c>
      <c r="AJ45" s="17">
        <f>IF('lao raw lpjml output'!AI30&lt;0,0,'lao raw lpjml output'!AI30)</f>
        <v>664.87800000000004</v>
      </c>
      <c r="AK45" s="17">
        <f>IF('lao raw lpjml output'!AJ30&lt;0,0,'lao raw lpjml output'!AJ30)</f>
        <v>752.27</v>
      </c>
      <c r="AL45" s="17">
        <f>IF('lao raw lpjml output'!AK30&lt;0,0,'lao raw lpjml output'!AK30)</f>
        <v>746.16200000000003</v>
      </c>
      <c r="AM45" s="17">
        <f>IF('lao raw lpjml output'!AL30&lt;0,0,'lao raw lpjml output'!AL30)</f>
        <v>829.59799999999996</v>
      </c>
      <c r="AN45" s="17">
        <f>IF('lao raw lpjml output'!AM30&lt;0,0,'lao raw lpjml output'!AM30)</f>
        <v>677.21699999999998</v>
      </c>
      <c r="AO45" s="17">
        <f>IF('lao raw lpjml output'!AN30&lt;0,0,'lao raw lpjml output'!AN30)</f>
        <v>716.22</v>
      </c>
      <c r="AP45" s="17">
        <f>IF('lao raw lpjml output'!AO30&lt;0,0,'lao raw lpjml output'!AO30)</f>
        <v>776.71199999999999</v>
      </c>
    </row>
    <row r="46" spans="1:42" x14ac:dyDescent="0.35">
      <c r="A46" s="52"/>
      <c r="B46" s="17">
        <f>IF('lao raw lpjml output'!A31&lt;0,0,'lao raw lpjml output'!A31)</f>
        <v>776.83699999999999</v>
      </c>
      <c r="C46" s="17">
        <f>IF('lao raw lpjml output'!B31&lt;0,0,'lao raw lpjml output'!B31)</f>
        <v>705.34699999999998</v>
      </c>
      <c r="D46" s="17">
        <f>IF('lao raw lpjml output'!C31&lt;0,0,'lao raw lpjml output'!C31)</f>
        <v>590.72699999999998</v>
      </c>
      <c r="E46" s="17">
        <f>IF('lao raw lpjml output'!D31&lt;0,0,'lao raw lpjml output'!D31)</f>
        <v>720.95600000000002</v>
      </c>
      <c r="F46" s="17">
        <f>IF('lao raw lpjml output'!E31&lt;0,0,'lao raw lpjml output'!E31)</f>
        <v>710.36900000000003</v>
      </c>
      <c r="G46" s="17">
        <f>IF('lao raw lpjml output'!F31&lt;0,0,'lao raw lpjml output'!F31)</f>
        <v>713.88400000000001</v>
      </c>
      <c r="H46" s="17">
        <f>IF('lao raw lpjml output'!G31&lt;0,0,'lao raw lpjml output'!G31)</f>
        <v>650.66099999999994</v>
      </c>
      <c r="I46" s="17">
        <f>IF('lao raw lpjml output'!H31&lt;0,0,'lao raw lpjml output'!H31)</f>
        <v>738.36400000000003</v>
      </c>
      <c r="J46" s="17">
        <f>IF('lao raw lpjml output'!I31&lt;0,0,'lao raw lpjml output'!I31)</f>
        <v>561.80499999999995</v>
      </c>
      <c r="K46" s="17">
        <f>IF('lao raw lpjml output'!J31&lt;0,0,'lao raw lpjml output'!J31)</f>
        <v>614.85199999999998</v>
      </c>
      <c r="L46" s="17">
        <f>IF('lao raw lpjml output'!K31&lt;0,0,'lao raw lpjml output'!K31)</f>
        <v>639.09299999999996</v>
      </c>
      <c r="M46" s="17">
        <f>IF('lao raw lpjml output'!L31&lt;0,0,'lao raw lpjml output'!L31)</f>
        <v>707.24699999999996</v>
      </c>
      <c r="N46" s="17">
        <f>IF('lao raw lpjml output'!M31&lt;0,0,'lao raw lpjml output'!M31)</f>
        <v>677.56299999999999</v>
      </c>
      <c r="O46" s="17">
        <f>IF('lao raw lpjml output'!N31&lt;0,0,'lao raw lpjml output'!N31)</f>
        <v>734.45899999999995</v>
      </c>
      <c r="P46" s="17">
        <f>IF('lao raw lpjml output'!O31&lt;0,0,'lao raw lpjml output'!O31)</f>
        <v>690.32500000000005</v>
      </c>
      <c r="Q46" s="17">
        <f>IF('lao raw lpjml output'!P31&lt;0,0,'lao raw lpjml output'!P31)</f>
        <v>672.01900000000001</v>
      </c>
      <c r="R46" s="17">
        <f>IF('lao raw lpjml output'!Q31&lt;0,0,'lao raw lpjml output'!Q31)</f>
        <v>690.98199999999997</v>
      </c>
      <c r="S46" s="17">
        <f>IF('lao raw lpjml output'!R31&lt;0,0,'lao raw lpjml output'!R31)</f>
        <v>686.803</v>
      </c>
      <c r="T46" s="17">
        <f>IF('lao raw lpjml output'!S31&lt;0,0,'lao raw lpjml output'!S31)</f>
        <v>745.66300000000001</v>
      </c>
      <c r="U46" s="17">
        <f>IF('lao raw lpjml output'!T31&lt;0,0,'lao raw lpjml output'!T31)</f>
        <v>761.44299999999998</v>
      </c>
      <c r="V46" s="17">
        <f>IF('lao raw lpjml output'!U31&lt;0,0,'lao raw lpjml output'!U31)</f>
        <v>605.86400000000003</v>
      </c>
      <c r="W46" s="17">
        <f>IF('lao raw lpjml output'!V31&lt;0,0,'lao raw lpjml output'!V31)</f>
        <v>661.82600000000002</v>
      </c>
      <c r="X46" s="17">
        <f>IF('lao raw lpjml output'!W31&lt;0,0,'lao raw lpjml output'!W31)</f>
        <v>603.39800000000002</v>
      </c>
      <c r="Y46" s="17">
        <f>IF('lao raw lpjml output'!X31&lt;0,0,'lao raw lpjml output'!X31)</f>
        <v>670.495</v>
      </c>
      <c r="Z46" s="17">
        <f>IF('lao raw lpjml output'!Y31&lt;0,0,'lao raw lpjml output'!Y31)</f>
        <v>670.23900000000003</v>
      </c>
      <c r="AA46" s="17">
        <f>IF('lao raw lpjml output'!Z31&lt;0,0,'lao raw lpjml output'!Z31)</f>
        <v>793.40499999999997</v>
      </c>
      <c r="AB46" s="17">
        <f>IF('lao raw lpjml output'!AA31&lt;0,0,'lao raw lpjml output'!AA31)</f>
        <v>734.52300000000002</v>
      </c>
      <c r="AC46" s="17">
        <f>IF('lao raw lpjml output'!AB31&lt;0,0,'lao raw lpjml output'!AB31)</f>
        <v>687.13699999999994</v>
      </c>
      <c r="AD46" s="17">
        <f>IF('lao raw lpjml output'!AC31&lt;0,0,'lao raw lpjml output'!AC31)</f>
        <v>710.89499999999998</v>
      </c>
      <c r="AE46" s="17">
        <f>IF('lao raw lpjml output'!AD31&lt;0,0,'lao raw lpjml output'!AD31)</f>
        <v>693.33900000000006</v>
      </c>
      <c r="AF46" s="17">
        <f>IF('lao raw lpjml output'!AE31&lt;0,0,'lao raw lpjml output'!AE31)</f>
        <v>693.33900000000006</v>
      </c>
      <c r="AG46" s="17">
        <f>IF('lao raw lpjml output'!AF31&lt;0,0,'lao raw lpjml output'!AF31)</f>
        <v>655.19600000000003</v>
      </c>
      <c r="AH46" s="17">
        <f>IF('lao raw lpjml output'!AG31&lt;0,0,'lao raw lpjml output'!AG31)</f>
        <v>655.19600000000003</v>
      </c>
      <c r="AI46" s="17">
        <f>IF('lao raw lpjml output'!AH31&lt;0,0,'lao raw lpjml output'!AH31)</f>
        <v>693.53</v>
      </c>
      <c r="AJ46" s="17">
        <f>IF('lao raw lpjml output'!AI31&lt;0,0,'lao raw lpjml output'!AI31)</f>
        <v>669.64599999999996</v>
      </c>
      <c r="AK46" s="17">
        <f>IF('lao raw lpjml output'!AJ31&lt;0,0,'lao raw lpjml output'!AJ31)</f>
        <v>764.62099999999998</v>
      </c>
      <c r="AL46" s="17">
        <f>IF('lao raw lpjml output'!AK31&lt;0,0,'lao raw lpjml output'!AK31)</f>
        <v>746.25400000000002</v>
      </c>
      <c r="AM46" s="17">
        <f>IF('lao raw lpjml output'!AL31&lt;0,0,'lao raw lpjml output'!AL31)</f>
        <v>832.68700000000001</v>
      </c>
      <c r="AN46" s="17">
        <f>IF('lao raw lpjml output'!AM31&lt;0,0,'lao raw lpjml output'!AM31)</f>
        <v>680.20899999999995</v>
      </c>
      <c r="AO46" s="17">
        <f>IF('lao raw lpjml output'!AN31&lt;0,0,'lao raw lpjml output'!AN31)</f>
        <v>728.6</v>
      </c>
      <c r="AP46" s="17">
        <f>IF('lao raw lpjml output'!AO31&lt;0,0,'lao raw lpjml output'!AO31)</f>
        <v>776.83699999999999</v>
      </c>
    </row>
    <row r="47" spans="1:42" x14ac:dyDescent="0.35">
      <c r="A47" s="52"/>
      <c r="B47" s="17">
        <f>IF('lao raw lpjml output'!A32&lt;0,0,'lao raw lpjml output'!A32)</f>
        <v>779.85500000000002</v>
      </c>
      <c r="C47" s="17">
        <f>IF('lao raw lpjml output'!B32&lt;0,0,'lao raw lpjml output'!B32)</f>
        <v>705.37</v>
      </c>
      <c r="D47" s="17">
        <f>IF('lao raw lpjml output'!C32&lt;0,0,'lao raw lpjml output'!C32)</f>
        <v>599.36400000000003</v>
      </c>
      <c r="E47" s="17">
        <f>IF('lao raw lpjml output'!D32&lt;0,0,'lao raw lpjml output'!D32)</f>
        <v>723.46400000000006</v>
      </c>
      <c r="F47" s="17">
        <f>IF('lao raw lpjml output'!E32&lt;0,0,'lao raw lpjml output'!E32)</f>
        <v>717.81399999999996</v>
      </c>
      <c r="G47" s="17">
        <f>IF('lao raw lpjml output'!F32&lt;0,0,'lao raw lpjml output'!F32)</f>
        <v>715.09199999999998</v>
      </c>
      <c r="H47" s="17">
        <f>IF('lao raw lpjml output'!G32&lt;0,0,'lao raw lpjml output'!G32)</f>
        <v>670.12699999999995</v>
      </c>
      <c r="I47" s="17">
        <f>IF('lao raw lpjml output'!H32&lt;0,0,'lao raw lpjml output'!H32)</f>
        <v>747.19100000000003</v>
      </c>
      <c r="J47" s="17">
        <f>IF('lao raw lpjml output'!I32&lt;0,0,'lao raw lpjml output'!I32)</f>
        <v>564.92399999999998</v>
      </c>
      <c r="K47" s="17">
        <f>IF('lao raw lpjml output'!J32&lt;0,0,'lao raw lpjml output'!J32)</f>
        <v>615.76800000000003</v>
      </c>
      <c r="L47" s="17">
        <f>IF('lao raw lpjml output'!K32&lt;0,0,'lao raw lpjml output'!K32)</f>
        <v>640.68799999999999</v>
      </c>
      <c r="M47" s="17">
        <f>IF('lao raw lpjml output'!L32&lt;0,0,'lao raw lpjml output'!L32)</f>
        <v>707.57899999999995</v>
      </c>
      <c r="N47" s="17">
        <f>IF('lao raw lpjml output'!M32&lt;0,0,'lao raw lpjml output'!M32)</f>
        <v>683.88599999999997</v>
      </c>
      <c r="O47" s="17">
        <f>IF('lao raw lpjml output'!N32&lt;0,0,'lao raw lpjml output'!N32)</f>
        <v>735.37</v>
      </c>
      <c r="P47" s="17">
        <f>IF('lao raw lpjml output'!O32&lt;0,0,'lao raw lpjml output'!O32)</f>
        <v>692.65499999999997</v>
      </c>
      <c r="Q47" s="17">
        <f>IF('lao raw lpjml output'!P32&lt;0,0,'lao raw lpjml output'!P32)</f>
        <v>672.07899999999995</v>
      </c>
      <c r="R47" s="17">
        <f>IF('lao raw lpjml output'!Q32&lt;0,0,'lao raw lpjml output'!Q32)</f>
        <v>690.98900000000003</v>
      </c>
      <c r="S47" s="17">
        <f>IF('lao raw lpjml output'!R32&lt;0,0,'lao raw lpjml output'!R32)</f>
        <v>690.46799999999996</v>
      </c>
      <c r="T47" s="17">
        <f>IF('lao raw lpjml output'!S32&lt;0,0,'lao raw lpjml output'!S32)</f>
        <v>746.77499999999998</v>
      </c>
      <c r="U47" s="17">
        <f>IF('lao raw lpjml output'!T32&lt;0,0,'lao raw lpjml output'!T32)</f>
        <v>764.63699999999994</v>
      </c>
      <c r="V47" s="17">
        <f>IF('lao raw lpjml output'!U32&lt;0,0,'lao raw lpjml output'!U32)</f>
        <v>607.42399999999998</v>
      </c>
      <c r="W47" s="17">
        <f>IF('lao raw lpjml output'!V32&lt;0,0,'lao raw lpjml output'!V32)</f>
        <v>663.89300000000003</v>
      </c>
      <c r="X47" s="17">
        <f>IF('lao raw lpjml output'!W32&lt;0,0,'lao raw lpjml output'!W32)</f>
        <v>605.26</v>
      </c>
      <c r="Y47" s="17">
        <f>IF('lao raw lpjml output'!X32&lt;0,0,'lao raw lpjml output'!X32)</f>
        <v>670.49699999999996</v>
      </c>
      <c r="Z47" s="17">
        <f>IF('lao raw lpjml output'!Y32&lt;0,0,'lao raw lpjml output'!Y32)</f>
        <v>670.45500000000004</v>
      </c>
      <c r="AA47" s="17">
        <f>IF('lao raw lpjml output'!Z32&lt;0,0,'lao raw lpjml output'!Z32)</f>
        <v>793.49699999999996</v>
      </c>
      <c r="AB47" s="17">
        <f>IF('lao raw lpjml output'!AA32&lt;0,0,'lao raw lpjml output'!AA32)</f>
        <v>751.94799999999998</v>
      </c>
      <c r="AC47" s="17">
        <f>IF('lao raw lpjml output'!AB32&lt;0,0,'lao raw lpjml output'!AB32)</f>
        <v>688.72799999999995</v>
      </c>
      <c r="AD47" s="17">
        <f>IF('lao raw lpjml output'!AC32&lt;0,0,'lao raw lpjml output'!AC32)</f>
        <v>712.08799999999997</v>
      </c>
      <c r="AE47" s="17">
        <f>IF('lao raw lpjml output'!AD32&lt;0,0,'lao raw lpjml output'!AD32)</f>
        <v>694.64800000000002</v>
      </c>
      <c r="AF47" s="17">
        <f>IF('lao raw lpjml output'!AE32&lt;0,0,'lao raw lpjml output'!AE32)</f>
        <v>694.64800000000002</v>
      </c>
      <c r="AG47" s="17">
        <f>IF('lao raw lpjml output'!AF32&lt;0,0,'lao raw lpjml output'!AF32)</f>
        <v>655.60400000000004</v>
      </c>
      <c r="AH47" s="17">
        <f>IF('lao raw lpjml output'!AG32&lt;0,0,'lao raw lpjml output'!AG32)</f>
        <v>655.60400000000004</v>
      </c>
      <c r="AI47" s="17">
        <f>IF('lao raw lpjml output'!AH32&lt;0,0,'lao raw lpjml output'!AH32)</f>
        <v>695.10699999999997</v>
      </c>
      <c r="AJ47" s="17">
        <f>IF('lao raw lpjml output'!AI32&lt;0,0,'lao raw lpjml output'!AI32)</f>
        <v>669.93600000000004</v>
      </c>
      <c r="AK47" s="17">
        <f>IF('lao raw lpjml output'!AJ32&lt;0,0,'lao raw lpjml output'!AJ32)</f>
        <v>766.68399999999997</v>
      </c>
      <c r="AL47" s="17">
        <f>IF('lao raw lpjml output'!AK32&lt;0,0,'lao raw lpjml output'!AK32)</f>
        <v>746.298</v>
      </c>
      <c r="AM47" s="17">
        <f>IF('lao raw lpjml output'!AL32&lt;0,0,'lao raw lpjml output'!AL32)</f>
        <v>838.41899999999998</v>
      </c>
      <c r="AN47" s="17">
        <f>IF('lao raw lpjml output'!AM32&lt;0,0,'lao raw lpjml output'!AM32)</f>
        <v>683.37699999999995</v>
      </c>
      <c r="AO47" s="17">
        <f>IF('lao raw lpjml output'!AN32&lt;0,0,'lao raw lpjml output'!AN32)</f>
        <v>728.81399999999996</v>
      </c>
      <c r="AP47" s="17">
        <f>IF('lao raw lpjml output'!AO32&lt;0,0,'lao raw lpjml output'!AO32)</f>
        <v>779.85500000000002</v>
      </c>
    </row>
    <row r="48" spans="1:42" x14ac:dyDescent="0.35">
      <c r="A48" s="52"/>
      <c r="B48" s="17">
        <f>IF('lao raw lpjml output'!A33&lt;0,0,'lao raw lpjml output'!A33)</f>
        <v>782.41600000000005</v>
      </c>
      <c r="C48" s="17">
        <f>IF('lao raw lpjml output'!B33&lt;0,0,'lao raw lpjml output'!B33)</f>
        <v>711.39</v>
      </c>
      <c r="D48" s="17">
        <f>IF('lao raw lpjml output'!C33&lt;0,0,'lao raw lpjml output'!C33)</f>
        <v>600.49300000000005</v>
      </c>
      <c r="E48" s="17">
        <f>IF('lao raw lpjml output'!D33&lt;0,0,'lao raw lpjml output'!D33)</f>
        <v>725.21600000000001</v>
      </c>
      <c r="F48" s="17">
        <f>IF('lao raw lpjml output'!E33&lt;0,0,'lao raw lpjml output'!E33)</f>
        <v>721.16700000000003</v>
      </c>
      <c r="G48" s="17">
        <f>IF('lao raw lpjml output'!F33&lt;0,0,'lao raw lpjml output'!F33)</f>
        <v>717.13699999999994</v>
      </c>
      <c r="H48" s="17">
        <f>IF('lao raw lpjml output'!G33&lt;0,0,'lao raw lpjml output'!G33)</f>
        <v>671.60599999999999</v>
      </c>
      <c r="I48" s="17">
        <f>IF('lao raw lpjml output'!H33&lt;0,0,'lao raw lpjml output'!H33)</f>
        <v>748.36599999999999</v>
      </c>
      <c r="J48" s="17">
        <f>IF('lao raw lpjml output'!I33&lt;0,0,'lao raw lpjml output'!I33)</f>
        <v>567.65700000000004</v>
      </c>
      <c r="K48" s="17">
        <f>IF('lao raw lpjml output'!J33&lt;0,0,'lao raw lpjml output'!J33)</f>
        <v>621.62199999999996</v>
      </c>
      <c r="L48" s="17">
        <f>IF('lao raw lpjml output'!K33&lt;0,0,'lao raw lpjml output'!K33)</f>
        <v>640.80899999999997</v>
      </c>
      <c r="M48" s="17">
        <f>IF('lao raw lpjml output'!L33&lt;0,0,'lao raw lpjml output'!L33)</f>
        <v>712.37</v>
      </c>
      <c r="N48" s="17">
        <f>IF('lao raw lpjml output'!M33&lt;0,0,'lao raw lpjml output'!M33)</f>
        <v>684.45500000000004</v>
      </c>
      <c r="O48" s="17">
        <f>IF('lao raw lpjml output'!N33&lt;0,0,'lao raw lpjml output'!N33)</f>
        <v>737.76700000000005</v>
      </c>
      <c r="P48" s="17">
        <f>IF('lao raw lpjml output'!O33&lt;0,0,'lao raw lpjml output'!O33)</f>
        <v>695.49800000000005</v>
      </c>
      <c r="Q48" s="17">
        <f>IF('lao raw lpjml output'!P33&lt;0,0,'lao raw lpjml output'!P33)</f>
        <v>674.83500000000004</v>
      </c>
      <c r="R48" s="17">
        <f>IF('lao raw lpjml output'!Q33&lt;0,0,'lao raw lpjml output'!Q33)</f>
        <v>694.20500000000004</v>
      </c>
      <c r="S48" s="17">
        <f>IF('lao raw lpjml output'!R33&lt;0,0,'lao raw lpjml output'!R33)</f>
        <v>692.26900000000001</v>
      </c>
      <c r="T48" s="17">
        <f>IF('lao raw lpjml output'!S33&lt;0,0,'lao raw lpjml output'!S33)</f>
        <v>747.89200000000005</v>
      </c>
      <c r="U48" s="17">
        <f>IF('lao raw lpjml output'!T33&lt;0,0,'lao raw lpjml output'!T33)</f>
        <v>767.06</v>
      </c>
      <c r="V48" s="17">
        <f>IF('lao raw lpjml output'!U33&lt;0,0,'lao raw lpjml output'!U33)</f>
        <v>608.12900000000002</v>
      </c>
      <c r="W48" s="17">
        <f>IF('lao raw lpjml output'!V33&lt;0,0,'lao raw lpjml output'!V33)</f>
        <v>667.99099999999999</v>
      </c>
      <c r="X48" s="17">
        <f>IF('lao raw lpjml output'!W33&lt;0,0,'lao raw lpjml output'!W33)</f>
        <v>613.81500000000005</v>
      </c>
      <c r="Y48" s="17">
        <f>IF('lao raw lpjml output'!X33&lt;0,0,'lao raw lpjml output'!X33)</f>
        <v>677.65499999999997</v>
      </c>
      <c r="Z48" s="17">
        <f>IF('lao raw lpjml output'!Y33&lt;0,0,'lao raw lpjml output'!Y33)</f>
        <v>671.51700000000005</v>
      </c>
      <c r="AA48" s="17">
        <f>IF('lao raw lpjml output'!Z33&lt;0,0,'lao raw lpjml output'!Z33)</f>
        <v>793.75199999999995</v>
      </c>
      <c r="AB48" s="17">
        <f>IF('lao raw lpjml output'!AA33&lt;0,0,'lao raw lpjml output'!AA33)</f>
        <v>761.096</v>
      </c>
      <c r="AC48" s="17">
        <f>IF('lao raw lpjml output'!AB33&lt;0,0,'lao raw lpjml output'!AB33)</f>
        <v>688.92399999999998</v>
      </c>
      <c r="AD48" s="17">
        <f>IF('lao raw lpjml output'!AC33&lt;0,0,'lao raw lpjml output'!AC33)</f>
        <v>714.01700000000005</v>
      </c>
      <c r="AE48" s="17">
        <f>IF('lao raw lpjml output'!AD33&lt;0,0,'lao raw lpjml output'!AD33)</f>
        <v>700.04499999999996</v>
      </c>
      <c r="AF48" s="17">
        <f>IF('lao raw lpjml output'!AE33&lt;0,0,'lao raw lpjml output'!AE33)</f>
        <v>700.04499999999996</v>
      </c>
      <c r="AG48" s="17">
        <f>IF('lao raw lpjml output'!AF33&lt;0,0,'lao raw lpjml output'!AF33)</f>
        <v>656.43700000000001</v>
      </c>
      <c r="AH48" s="17">
        <f>IF('lao raw lpjml output'!AG33&lt;0,0,'lao raw lpjml output'!AG33)</f>
        <v>656.43700000000001</v>
      </c>
      <c r="AI48" s="17">
        <f>IF('lao raw lpjml output'!AH33&lt;0,0,'lao raw lpjml output'!AH33)</f>
        <v>698.03099999999995</v>
      </c>
      <c r="AJ48" s="17">
        <f>IF('lao raw lpjml output'!AI33&lt;0,0,'lao raw lpjml output'!AI33)</f>
        <v>670.64400000000001</v>
      </c>
      <c r="AK48" s="17">
        <f>IF('lao raw lpjml output'!AJ33&lt;0,0,'lao raw lpjml output'!AJ33)</f>
        <v>768.81100000000004</v>
      </c>
      <c r="AL48" s="17">
        <f>IF('lao raw lpjml output'!AK33&lt;0,0,'lao raw lpjml output'!AK33)</f>
        <v>747.17499999999995</v>
      </c>
      <c r="AM48" s="17">
        <f>IF('lao raw lpjml output'!AL33&lt;0,0,'lao raw lpjml output'!AL33)</f>
        <v>839.46199999999999</v>
      </c>
      <c r="AN48" s="17">
        <f>IF('lao raw lpjml output'!AM33&lt;0,0,'lao raw lpjml output'!AM33)</f>
        <v>684.46600000000001</v>
      </c>
      <c r="AO48" s="17">
        <f>IF('lao raw lpjml output'!AN33&lt;0,0,'lao raw lpjml output'!AN33)</f>
        <v>732.71299999999997</v>
      </c>
      <c r="AP48" s="17">
        <f>IF('lao raw lpjml output'!AO33&lt;0,0,'lao raw lpjml output'!AO33)</f>
        <v>782.41600000000005</v>
      </c>
    </row>
    <row r="49" spans="1:42" x14ac:dyDescent="0.35">
      <c r="A49" s="52"/>
      <c r="B49" s="17">
        <f>IF('lao raw lpjml output'!A34&lt;0,0,'lao raw lpjml output'!A34)</f>
        <v>785.74699999999996</v>
      </c>
      <c r="C49" s="17">
        <f>IF('lao raw lpjml output'!B34&lt;0,0,'lao raw lpjml output'!B34)</f>
        <v>712.41600000000005</v>
      </c>
      <c r="D49" s="17">
        <f>IF('lao raw lpjml output'!C34&lt;0,0,'lao raw lpjml output'!C34)</f>
        <v>609.01800000000003</v>
      </c>
      <c r="E49" s="17">
        <f>IF('lao raw lpjml output'!D34&lt;0,0,'lao raw lpjml output'!D34)</f>
        <v>725.61900000000003</v>
      </c>
      <c r="F49" s="17">
        <f>IF('lao raw lpjml output'!E34&lt;0,0,'lao raw lpjml output'!E34)</f>
        <v>722.38499999999999</v>
      </c>
      <c r="G49" s="17">
        <f>IF('lao raw lpjml output'!F34&lt;0,0,'lao raw lpjml output'!F34)</f>
        <v>719.21900000000005</v>
      </c>
      <c r="H49" s="17">
        <f>IF('lao raw lpjml output'!G34&lt;0,0,'lao raw lpjml output'!G34)</f>
        <v>672.52700000000004</v>
      </c>
      <c r="I49" s="17">
        <f>IF('lao raw lpjml output'!H34&lt;0,0,'lao raw lpjml output'!H34)</f>
        <v>749.52</v>
      </c>
      <c r="J49" s="17">
        <f>IF('lao raw lpjml output'!I34&lt;0,0,'lao raw lpjml output'!I34)</f>
        <v>568.32000000000005</v>
      </c>
      <c r="K49" s="17">
        <f>IF('lao raw lpjml output'!J34&lt;0,0,'lao raw lpjml output'!J34)</f>
        <v>621.96799999999996</v>
      </c>
      <c r="L49" s="17">
        <f>IF('lao raw lpjml output'!K34&lt;0,0,'lao raw lpjml output'!K34)</f>
        <v>646.74599999999998</v>
      </c>
      <c r="M49" s="17">
        <f>IF('lao raw lpjml output'!L34&lt;0,0,'lao raw lpjml output'!L34)</f>
        <v>712.79499999999996</v>
      </c>
      <c r="N49" s="17">
        <f>IF('lao raw lpjml output'!M34&lt;0,0,'lao raw lpjml output'!M34)</f>
        <v>685.00699999999995</v>
      </c>
      <c r="O49" s="17">
        <f>IF('lao raw lpjml output'!N34&lt;0,0,'lao raw lpjml output'!N34)</f>
        <v>738.21600000000001</v>
      </c>
      <c r="P49" s="17">
        <f>IF('lao raw lpjml output'!O34&lt;0,0,'lao raw lpjml output'!O34)</f>
        <v>699.50800000000004</v>
      </c>
      <c r="Q49" s="17">
        <f>IF('lao raw lpjml output'!P34&lt;0,0,'lao raw lpjml output'!P34)</f>
        <v>675.62400000000002</v>
      </c>
      <c r="R49" s="17">
        <f>IF('lao raw lpjml output'!Q34&lt;0,0,'lao raw lpjml output'!Q34)</f>
        <v>695.09100000000001</v>
      </c>
      <c r="S49" s="17">
        <f>IF('lao raw lpjml output'!R34&lt;0,0,'lao raw lpjml output'!R34)</f>
        <v>693.82899999999995</v>
      </c>
      <c r="T49" s="17">
        <f>IF('lao raw lpjml output'!S34&lt;0,0,'lao raw lpjml output'!S34)</f>
        <v>750.91300000000001</v>
      </c>
      <c r="U49" s="17">
        <f>IF('lao raw lpjml output'!T34&lt;0,0,'lao raw lpjml output'!T34)</f>
        <v>769.41200000000003</v>
      </c>
      <c r="V49" s="17">
        <f>IF('lao raw lpjml output'!U34&lt;0,0,'lao raw lpjml output'!U34)</f>
        <v>608.32299999999998</v>
      </c>
      <c r="W49" s="17">
        <f>IF('lao raw lpjml output'!V34&lt;0,0,'lao raw lpjml output'!V34)</f>
        <v>668.40700000000004</v>
      </c>
      <c r="X49" s="17">
        <f>IF('lao raw lpjml output'!W34&lt;0,0,'lao raw lpjml output'!W34)</f>
        <v>626.92399999999998</v>
      </c>
      <c r="Y49" s="17">
        <f>IF('lao raw lpjml output'!X34&lt;0,0,'lao raw lpjml output'!X34)</f>
        <v>679.10900000000004</v>
      </c>
      <c r="Z49" s="17">
        <f>IF('lao raw lpjml output'!Y34&lt;0,0,'lao raw lpjml output'!Y34)</f>
        <v>671.68899999999996</v>
      </c>
      <c r="AA49" s="17">
        <f>IF('lao raw lpjml output'!Z34&lt;0,0,'lao raw lpjml output'!Z34)</f>
        <v>794.39700000000005</v>
      </c>
      <c r="AB49" s="17">
        <f>IF('lao raw lpjml output'!AA34&lt;0,0,'lao raw lpjml output'!AA34)</f>
        <v>762.58199999999999</v>
      </c>
      <c r="AC49" s="17">
        <f>IF('lao raw lpjml output'!AB34&lt;0,0,'lao raw lpjml output'!AB34)</f>
        <v>693.25099999999998</v>
      </c>
      <c r="AD49" s="17">
        <f>IF('lao raw lpjml output'!AC34&lt;0,0,'lao raw lpjml output'!AC34)</f>
        <v>716.39400000000001</v>
      </c>
      <c r="AE49" s="17">
        <f>IF('lao raw lpjml output'!AD34&lt;0,0,'lao raw lpjml output'!AD34)</f>
        <v>717.22799999999995</v>
      </c>
      <c r="AF49" s="17">
        <f>IF('lao raw lpjml output'!AE34&lt;0,0,'lao raw lpjml output'!AE34)</f>
        <v>717.22799999999995</v>
      </c>
      <c r="AG49" s="17">
        <f>IF('lao raw lpjml output'!AF34&lt;0,0,'lao raw lpjml output'!AF34)</f>
        <v>656.44899999999996</v>
      </c>
      <c r="AH49" s="17">
        <f>IF('lao raw lpjml output'!AG34&lt;0,0,'lao raw lpjml output'!AG34)</f>
        <v>656.44899999999996</v>
      </c>
      <c r="AI49" s="17">
        <f>IF('lao raw lpjml output'!AH34&lt;0,0,'lao raw lpjml output'!AH34)</f>
        <v>699.68799999999999</v>
      </c>
      <c r="AJ49" s="17">
        <f>IF('lao raw lpjml output'!AI34&lt;0,0,'lao raw lpjml output'!AI34)</f>
        <v>671.77099999999996</v>
      </c>
      <c r="AK49" s="17">
        <f>IF('lao raw lpjml output'!AJ34&lt;0,0,'lao raw lpjml output'!AJ34)</f>
        <v>769.55600000000004</v>
      </c>
      <c r="AL49" s="17">
        <f>IF('lao raw lpjml output'!AK34&lt;0,0,'lao raw lpjml output'!AK34)</f>
        <v>748.37</v>
      </c>
      <c r="AM49" s="17">
        <f>IF('lao raw lpjml output'!AL34&lt;0,0,'lao raw lpjml output'!AL34)</f>
        <v>844.33399999999995</v>
      </c>
      <c r="AN49" s="17">
        <f>IF('lao raw lpjml output'!AM34&lt;0,0,'lao raw lpjml output'!AM34)</f>
        <v>685.33</v>
      </c>
      <c r="AO49" s="17">
        <f>IF('lao raw lpjml output'!AN34&lt;0,0,'lao raw lpjml output'!AN34)</f>
        <v>734.67200000000003</v>
      </c>
      <c r="AP49" s="17">
        <f>IF('lao raw lpjml output'!AO34&lt;0,0,'lao raw lpjml output'!AO34)</f>
        <v>785.74699999999996</v>
      </c>
    </row>
    <row r="50" spans="1:42" x14ac:dyDescent="0.35">
      <c r="A50" s="52"/>
      <c r="B50" s="17">
        <f>IF('lao raw lpjml output'!A35&lt;0,0,'lao raw lpjml output'!A35)</f>
        <v>787.19200000000001</v>
      </c>
      <c r="C50" s="17">
        <f>IF('lao raw lpjml output'!B35&lt;0,0,'lao raw lpjml output'!B35)</f>
        <v>715.54</v>
      </c>
      <c r="D50" s="17">
        <f>IF('lao raw lpjml output'!C35&lt;0,0,'lao raw lpjml output'!C35)</f>
        <v>609.86300000000006</v>
      </c>
      <c r="E50" s="17">
        <f>IF('lao raw lpjml output'!D35&lt;0,0,'lao raw lpjml output'!D35)</f>
        <v>727.69100000000003</v>
      </c>
      <c r="F50" s="17">
        <f>IF('lao raw lpjml output'!E35&lt;0,0,'lao raw lpjml output'!E35)</f>
        <v>723.16700000000003</v>
      </c>
      <c r="G50" s="17">
        <f>IF('lao raw lpjml output'!F35&lt;0,0,'lao raw lpjml output'!F35)</f>
        <v>725.09400000000005</v>
      </c>
      <c r="H50" s="17">
        <f>IF('lao raw lpjml output'!G35&lt;0,0,'lao raw lpjml output'!G35)</f>
        <v>677.40700000000004</v>
      </c>
      <c r="I50" s="17">
        <f>IF('lao raw lpjml output'!H35&lt;0,0,'lao raw lpjml output'!H35)</f>
        <v>753.36400000000003</v>
      </c>
      <c r="J50" s="17">
        <f>IF('lao raw lpjml output'!I35&lt;0,0,'lao raw lpjml output'!I35)</f>
        <v>569.25400000000002</v>
      </c>
      <c r="K50" s="17">
        <f>IF('lao raw lpjml output'!J35&lt;0,0,'lao raw lpjml output'!J35)</f>
        <v>622.37599999999998</v>
      </c>
      <c r="L50" s="17">
        <f>IF('lao raw lpjml output'!K35&lt;0,0,'lao raw lpjml output'!K35)</f>
        <v>648.10400000000004</v>
      </c>
      <c r="M50" s="17">
        <f>IF('lao raw lpjml output'!L35&lt;0,0,'lao raw lpjml output'!L35)</f>
        <v>715.86</v>
      </c>
      <c r="N50" s="17">
        <f>IF('lao raw lpjml output'!M35&lt;0,0,'lao raw lpjml output'!M35)</f>
        <v>690.36900000000003</v>
      </c>
      <c r="O50" s="17">
        <f>IF('lao raw lpjml output'!N35&lt;0,0,'lao raw lpjml output'!N35)</f>
        <v>740.46199999999999</v>
      </c>
      <c r="P50" s="17">
        <f>IF('lao raw lpjml output'!O35&lt;0,0,'lao raw lpjml output'!O35)</f>
        <v>700.30200000000002</v>
      </c>
      <c r="Q50" s="17">
        <f>IF('lao raw lpjml output'!P35&lt;0,0,'lao raw lpjml output'!P35)</f>
        <v>681.279</v>
      </c>
      <c r="R50" s="17">
        <f>IF('lao raw lpjml output'!Q35&lt;0,0,'lao raw lpjml output'!Q35)</f>
        <v>696.12</v>
      </c>
      <c r="S50" s="17">
        <f>IF('lao raw lpjml output'!R35&lt;0,0,'lao raw lpjml output'!R35)</f>
        <v>694.73099999999999</v>
      </c>
      <c r="T50" s="17">
        <f>IF('lao raw lpjml output'!S35&lt;0,0,'lao raw lpjml output'!S35)</f>
        <v>752.17100000000005</v>
      </c>
      <c r="U50" s="17">
        <f>IF('lao raw lpjml output'!T35&lt;0,0,'lao raw lpjml output'!T35)</f>
        <v>772.44</v>
      </c>
      <c r="V50" s="17">
        <f>IF('lao raw lpjml output'!U35&lt;0,0,'lao raw lpjml output'!U35)</f>
        <v>614.91999999999996</v>
      </c>
      <c r="W50" s="17">
        <f>IF('lao raw lpjml output'!V35&lt;0,0,'lao raw lpjml output'!V35)</f>
        <v>671.28800000000001</v>
      </c>
      <c r="X50" s="17">
        <f>IF('lao raw lpjml output'!W35&lt;0,0,'lao raw lpjml output'!W35)</f>
        <v>631.07000000000005</v>
      </c>
      <c r="Y50" s="17">
        <f>IF('lao raw lpjml output'!X35&lt;0,0,'lao raw lpjml output'!X35)</f>
        <v>684.86</v>
      </c>
      <c r="Z50" s="17">
        <f>IF('lao raw lpjml output'!Y35&lt;0,0,'lao raw lpjml output'!Y35)</f>
        <v>677.14700000000005</v>
      </c>
      <c r="AA50" s="17">
        <f>IF('lao raw lpjml output'!Z35&lt;0,0,'lao raw lpjml output'!Z35)</f>
        <v>799.673</v>
      </c>
      <c r="AB50" s="17">
        <f>IF('lao raw lpjml output'!AA35&lt;0,0,'lao raw lpjml output'!AA35)</f>
        <v>763</v>
      </c>
      <c r="AC50" s="17">
        <f>IF('lao raw lpjml output'!AB35&lt;0,0,'lao raw lpjml output'!AB35)</f>
        <v>697.01400000000001</v>
      </c>
      <c r="AD50" s="17">
        <f>IF('lao raw lpjml output'!AC35&lt;0,0,'lao raw lpjml output'!AC35)</f>
        <v>720.55899999999997</v>
      </c>
      <c r="AE50" s="17">
        <f>IF('lao raw lpjml output'!AD35&lt;0,0,'lao raw lpjml output'!AD35)</f>
        <v>721.23800000000006</v>
      </c>
      <c r="AF50" s="17">
        <f>IF('lao raw lpjml output'!AE35&lt;0,0,'lao raw lpjml output'!AE35)</f>
        <v>721.23800000000006</v>
      </c>
      <c r="AG50" s="17">
        <f>IF('lao raw lpjml output'!AF35&lt;0,0,'lao raw lpjml output'!AF35)</f>
        <v>672.404</v>
      </c>
      <c r="AH50" s="17">
        <f>IF('lao raw lpjml output'!AG35&lt;0,0,'lao raw lpjml output'!AG35)</f>
        <v>672.404</v>
      </c>
      <c r="AI50" s="17">
        <f>IF('lao raw lpjml output'!AH35&lt;0,0,'lao raw lpjml output'!AH35)</f>
        <v>704.59100000000001</v>
      </c>
      <c r="AJ50" s="17">
        <f>IF('lao raw lpjml output'!AI35&lt;0,0,'lao raw lpjml output'!AI35)</f>
        <v>672.58299999999997</v>
      </c>
      <c r="AK50" s="17">
        <f>IF('lao raw lpjml output'!AJ35&lt;0,0,'lao raw lpjml output'!AJ35)</f>
        <v>779.63099999999997</v>
      </c>
      <c r="AL50" s="17">
        <f>IF('lao raw lpjml output'!AK35&lt;0,0,'lao raw lpjml output'!AK35)</f>
        <v>749.34100000000001</v>
      </c>
      <c r="AM50" s="17">
        <f>IF('lao raw lpjml output'!AL35&lt;0,0,'lao raw lpjml output'!AL35)</f>
        <v>851.95799999999997</v>
      </c>
      <c r="AN50" s="17">
        <f>IF('lao raw lpjml output'!AM35&lt;0,0,'lao raw lpjml output'!AM35)</f>
        <v>686.42</v>
      </c>
      <c r="AO50" s="17">
        <f>IF('lao raw lpjml output'!AN35&lt;0,0,'lao raw lpjml output'!AN35)</f>
        <v>736.11599999999999</v>
      </c>
      <c r="AP50" s="17">
        <f>IF('lao raw lpjml output'!AO35&lt;0,0,'lao raw lpjml output'!AO35)</f>
        <v>787.19200000000001</v>
      </c>
    </row>
    <row r="51" spans="1:42" x14ac:dyDescent="0.35">
      <c r="A51" s="52"/>
      <c r="B51" s="17">
        <f>IF('lao raw lpjml output'!A36&lt;0,0,'lao raw lpjml output'!A36)</f>
        <v>798.69500000000005</v>
      </c>
      <c r="C51" s="17">
        <f>IF('lao raw lpjml output'!B36&lt;0,0,'lao raw lpjml output'!B36)</f>
        <v>716.70100000000002</v>
      </c>
      <c r="D51" s="17">
        <f>IF('lao raw lpjml output'!C36&lt;0,0,'lao raw lpjml output'!C36)</f>
        <v>618.78399999999999</v>
      </c>
      <c r="E51" s="17">
        <f>IF('lao raw lpjml output'!D36&lt;0,0,'lao raw lpjml output'!D36)</f>
        <v>728.94200000000001</v>
      </c>
      <c r="F51" s="17">
        <f>IF('lao raw lpjml output'!E36&lt;0,0,'lao raw lpjml output'!E36)</f>
        <v>723.86800000000005</v>
      </c>
      <c r="G51" s="17">
        <f>IF('lao raw lpjml output'!F36&lt;0,0,'lao raw lpjml output'!F36)</f>
        <v>726.19600000000003</v>
      </c>
      <c r="H51" s="17">
        <f>IF('lao raw lpjml output'!G36&lt;0,0,'lao raw lpjml output'!G36)</f>
        <v>688.62699999999995</v>
      </c>
      <c r="I51" s="17">
        <f>IF('lao raw lpjml output'!H36&lt;0,0,'lao raw lpjml output'!H36)</f>
        <v>768.65800000000002</v>
      </c>
      <c r="J51" s="17">
        <f>IF('lao raw lpjml output'!I36&lt;0,0,'lao raw lpjml output'!I36)</f>
        <v>570.98199999999997</v>
      </c>
      <c r="K51" s="17">
        <f>IF('lao raw lpjml output'!J36&lt;0,0,'lao raw lpjml output'!J36)</f>
        <v>623.226</v>
      </c>
      <c r="L51" s="17">
        <f>IF('lao raw lpjml output'!K36&lt;0,0,'lao raw lpjml output'!K36)</f>
        <v>649.69100000000003</v>
      </c>
      <c r="M51" s="17">
        <f>IF('lao raw lpjml output'!L36&lt;0,0,'lao raw lpjml output'!L36)</f>
        <v>717.66499999999996</v>
      </c>
      <c r="N51" s="17">
        <f>IF('lao raw lpjml output'!M36&lt;0,0,'lao raw lpjml output'!M36)</f>
        <v>693.35900000000004</v>
      </c>
      <c r="O51" s="17">
        <f>IF('lao raw lpjml output'!N36&lt;0,0,'lao raw lpjml output'!N36)</f>
        <v>745.35699999999997</v>
      </c>
      <c r="P51" s="17">
        <f>IF('lao raw lpjml output'!O36&lt;0,0,'lao raw lpjml output'!O36)</f>
        <v>703.73599999999999</v>
      </c>
      <c r="Q51" s="17">
        <f>IF('lao raw lpjml output'!P36&lt;0,0,'lao raw lpjml output'!P36)</f>
        <v>681.59699999999998</v>
      </c>
      <c r="R51" s="17">
        <f>IF('lao raw lpjml output'!Q36&lt;0,0,'lao raw lpjml output'!Q36)</f>
        <v>711.40800000000002</v>
      </c>
      <c r="S51" s="17">
        <f>IF('lao raw lpjml output'!R36&lt;0,0,'lao raw lpjml output'!R36)</f>
        <v>695.01400000000001</v>
      </c>
      <c r="T51" s="17">
        <f>IF('lao raw lpjml output'!S36&lt;0,0,'lao raw lpjml output'!S36)</f>
        <v>757.23</v>
      </c>
      <c r="U51" s="17">
        <f>IF('lao raw lpjml output'!T36&lt;0,0,'lao raw lpjml output'!T36)</f>
        <v>779.48</v>
      </c>
      <c r="V51" s="17">
        <f>IF('lao raw lpjml output'!U36&lt;0,0,'lao raw lpjml output'!U36)</f>
        <v>622.91399999999999</v>
      </c>
      <c r="W51" s="17">
        <f>IF('lao raw lpjml output'!V36&lt;0,0,'lao raw lpjml output'!V36)</f>
        <v>676.41499999999996</v>
      </c>
      <c r="X51" s="17">
        <f>IF('lao raw lpjml output'!W36&lt;0,0,'lao raw lpjml output'!W36)</f>
        <v>644.97799999999995</v>
      </c>
      <c r="Y51" s="17">
        <f>IF('lao raw lpjml output'!X36&lt;0,0,'lao raw lpjml output'!X36)</f>
        <v>691.16099999999994</v>
      </c>
      <c r="Z51" s="17">
        <f>IF('lao raw lpjml output'!Y36&lt;0,0,'lao raw lpjml output'!Y36)</f>
        <v>684.35699999999997</v>
      </c>
      <c r="AA51" s="17">
        <f>IF('lao raw lpjml output'!Z36&lt;0,0,'lao raw lpjml output'!Z36)</f>
        <v>800.09199999999998</v>
      </c>
      <c r="AB51" s="17">
        <f>IF('lao raw lpjml output'!AA36&lt;0,0,'lao raw lpjml output'!AA36)</f>
        <v>767.74699999999996</v>
      </c>
      <c r="AC51" s="17">
        <f>IF('lao raw lpjml output'!AB36&lt;0,0,'lao raw lpjml output'!AB36)</f>
        <v>700.23800000000006</v>
      </c>
      <c r="AD51" s="17">
        <f>IF('lao raw lpjml output'!AC36&lt;0,0,'lao raw lpjml output'!AC36)</f>
        <v>721.69</v>
      </c>
      <c r="AE51" s="17">
        <f>IF('lao raw lpjml output'!AD36&lt;0,0,'lao raw lpjml output'!AD36)</f>
        <v>729.00900000000001</v>
      </c>
      <c r="AF51" s="17">
        <f>IF('lao raw lpjml output'!AE36&lt;0,0,'lao raw lpjml output'!AE36)</f>
        <v>729.00900000000001</v>
      </c>
      <c r="AG51" s="17">
        <f>IF('lao raw lpjml output'!AF36&lt;0,0,'lao raw lpjml output'!AF36)</f>
        <v>679.18</v>
      </c>
      <c r="AH51" s="17">
        <f>IF('lao raw lpjml output'!AG36&lt;0,0,'lao raw lpjml output'!AG36)</f>
        <v>679.18</v>
      </c>
      <c r="AI51" s="17">
        <f>IF('lao raw lpjml output'!AH36&lt;0,0,'lao raw lpjml output'!AH36)</f>
        <v>706.84500000000003</v>
      </c>
      <c r="AJ51" s="17">
        <f>IF('lao raw lpjml output'!AI36&lt;0,0,'lao raw lpjml output'!AI36)</f>
        <v>674.83199999999999</v>
      </c>
      <c r="AK51" s="17">
        <f>IF('lao raw lpjml output'!AJ36&lt;0,0,'lao raw lpjml output'!AJ36)</f>
        <v>782.85500000000002</v>
      </c>
      <c r="AL51" s="17">
        <f>IF('lao raw lpjml output'!AK36&lt;0,0,'lao raw lpjml output'!AK36)</f>
        <v>750.15</v>
      </c>
      <c r="AM51" s="17">
        <f>IF('lao raw lpjml output'!AL36&lt;0,0,'lao raw lpjml output'!AL36)</f>
        <v>860.28099999999995</v>
      </c>
      <c r="AN51" s="17">
        <f>IF('lao raw lpjml output'!AM36&lt;0,0,'lao raw lpjml output'!AM36)</f>
        <v>688.19299999999998</v>
      </c>
      <c r="AO51" s="17">
        <f>IF('lao raw lpjml output'!AN36&lt;0,0,'lao raw lpjml output'!AN36)</f>
        <v>736.70399999999995</v>
      </c>
      <c r="AP51" s="17">
        <f>IF('lao raw lpjml output'!AO36&lt;0,0,'lao raw lpjml output'!AO36)</f>
        <v>798.69500000000005</v>
      </c>
    </row>
    <row r="52" spans="1:42" x14ac:dyDescent="0.35">
      <c r="A52" s="52"/>
      <c r="B52" s="17">
        <f>IF('lao raw lpjml output'!A37&lt;0,0,'lao raw lpjml output'!A37)</f>
        <v>800.77599999999995</v>
      </c>
      <c r="C52" s="17">
        <f>IF('lao raw lpjml output'!B37&lt;0,0,'lao raw lpjml output'!B37)</f>
        <v>720.96100000000001</v>
      </c>
      <c r="D52" s="17">
        <f>IF('lao raw lpjml output'!C37&lt;0,0,'lao raw lpjml output'!C37)</f>
        <v>620.04600000000005</v>
      </c>
      <c r="E52" s="17">
        <f>IF('lao raw lpjml output'!D37&lt;0,0,'lao raw lpjml output'!D37)</f>
        <v>729.87900000000002</v>
      </c>
      <c r="F52" s="17">
        <f>IF('lao raw lpjml output'!E37&lt;0,0,'lao raw lpjml output'!E37)</f>
        <v>724.60299999999995</v>
      </c>
      <c r="G52" s="17">
        <f>IF('lao raw lpjml output'!F37&lt;0,0,'lao raw lpjml output'!F37)</f>
        <v>729.44500000000005</v>
      </c>
      <c r="H52" s="17">
        <f>IF('lao raw lpjml output'!G37&lt;0,0,'lao raw lpjml output'!G37)</f>
        <v>692.48699999999997</v>
      </c>
      <c r="I52" s="17">
        <f>IF('lao raw lpjml output'!H37&lt;0,0,'lao raw lpjml output'!H37)</f>
        <v>768.98199999999997</v>
      </c>
      <c r="J52" s="17">
        <f>IF('lao raw lpjml output'!I37&lt;0,0,'lao raw lpjml output'!I37)</f>
        <v>573.50900000000001</v>
      </c>
      <c r="K52" s="17">
        <f>IF('lao raw lpjml output'!J37&lt;0,0,'lao raw lpjml output'!J37)</f>
        <v>626.53800000000001</v>
      </c>
      <c r="L52" s="17">
        <f>IF('lao raw lpjml output'!K37&lt;0,0,'lao raw lpjml output'!K37)</f>
        <v>651.33299999999997</v>
      </c>
      <c r="M52" s="17">
        <f>IF('lao raw lpjml output'!L37&lt;0,0,'lao raw lpjml output'!L37)</f>
        <v>719.60400000000004</v>
      </c>
      <c r="N52" s="17">
        <f>IF('lao raw lpjml output'!M37&lt;0,0,'lao raw lpjml output'!M37)</f>
        <v>694.10599999999999</v>
      </c>
      <c r="O52" s="17">
        <f>IF('lao raw lpjml output'!N37&lt;0,0,'lao raw lpjml output'!N37)</f>
        <v>747.80100000000004</v>
      </c>
      <c r="P52" s="17">
        <f>IF('lao raw lpjml output'!O37&lt;0,0,'lao raw lpjml output'!O37)</f>
        <v>709.40899999999999</v>
      </c>
      <c r="Q52" s="17">
        <f>IF('lao raw lpjml output'!P37&lt;0,0,'lao raw lpjml output'!P37)</f>
        <v>684.69</v>
      </c>
      <c r="R52" s="17">
        <f>IF('lao raw lpjml output'!Q37&lt;0,0,'lao raw lpjml output'!Q37)</f>
        <v>712.37599999999998</v>
      </c>
      <c r="S52" s="17">
        <f>IF('lao raw lpjml output'!R37&lt;0,0,'lao raw lpjml output'!R37)</f>
        <v>696.41600000000005</v>
      </c>
      <c r="T52" s="17">
        <f>IF('lao raw lpjml output'!S37&lt;0,0,'lao raw lpjml output'!S37)</f>
        <v>758.41200000000003</v>
      </c>
      <c r="U52" s="17">
        <f>IF('lao raw lpjml output'!T37&lt;0,0,'lao raw lpjml output'!T37)</f>
        <v>781.61099999999999</v>
      </c>
      <c r="V52" s="17">
        <f>IF('lao raw lpjml output'!U37&lt;0,0,'lao raw lpjml output'!U37)</f>
        <v>625.14400000000001</v>
      </c>
      <c r="W52" s="17">
        <f>IF('lao raw lpjml output'!V37&lt;0,0,'lao raw lpjml output'!V37)</f>
        <v>679.23699999999997</v>
      </c>
      <c r="X52" s="17">
        <f>IF('lao raw lpjml output'!W37&lt;0,0,'lao raw lpjml output'!W37)</f>
        <v>655.755</v>
      </c>
      <c r="Y52" s="17">
        <f>IF('lao raw lpjml output'!X37&lt;0,0,'lao raw lpjml output'!X37)</f>
        <v>691.87099999999998</v>
      </c>
      <c r="Z52" s="17">
        <f>IF('lao raw lpjml output'!Y37&lt;0,0,'lao raw lpjml output'!Y37)</f>
        <v>688.226</v>
      </c>
      <c r="AA52" s="17">
        <f>IF('lao raw lpjml output'!Z37&lt;0,0,'lao raw lpjml output'!Z37)</f>
        <v>800.43899999999996</v>
      </c>
      <c r="AB52" s="17">
        <f>IF('lao raw lpjml output'!AA37&lt;0,0,'lao raw lpjml output'!AA37)</f>
        <v>769.10400000000004</v>
      </c>
      <c r="AC52" s="17">
        <f>IF('lao raw lpjml output'!AB37&lt;0,0,'lao raw lpjml output'!AB37)</f>
        <v>700.30600000000004</v>
      </c>
      <c r="AD52" s="17">
        <f>IF('lao raw lpjml output'!AC37&lt;0,0,'lao raw lpjml output'!AC37)</f>
        <v>722.22900000000004</v>
      </c>
      <c r="AE52" s="17">
        <f>IF('lao raw lpjml output'!AD37&lt;0,0,'lao raw lpjml output'!AD37)</f>
        <v>729.98400000000004</v>
      </c>
      <c r="AF52" s="17">
        <f>IF('lao raw lpjml output'!AE37&lt;0,0,'lao raw lpjml output'!AE37)</f>
        <v>729.98400000000004</v>
      </c>
      <c r="AG52" s="17">
        <f>IF('lao raw lpjml output'!AF37&lt;0,0,'lao raw lpjml output'!AF37)</f>
        <v>681.25800000000004</v>
      </c>
      <c r="AH52" s="17">
        <f>IF('lao raw lpjml output'!AG37&lt;0,0,'lao raw lpjml output'!AG37)</f>
        <v>681.25800000000004</v>
      </c>
      <c r="AI52" s="17">
        <f>IF('lao raw lpjml output'!AH37&lt;0,0,'lao raw lpjml output'!AH37)</f>
        <v>708.15200000000004</v>
      </c>
      <c r="AJ52" s="17">
        <f>IF('lao raw lpjml output'!AI37&lt;0,0,'lao raw lpjml output'!AI37)</f>
        <v>678.49099999999999</v>
      </c>
      <c r="AK52" s="17">
        <f>IF('lao raw lpjml output'!AJ37&lt;0,0,'lao raw lpjml output'!AJ37)</f>
        <v>783.24599999999998</v>
      </c>
      <c r="AL52" s="17">
        <f>IF('lao raw lpjml output'!AK37&lt;0,0,'lao raw lpjml output'!AK37)</f>
        <v>750.27099999999996</v>
      </c>
      <c r="AM52" s="17">
        <f>IF('lao raw lpjml output'!AL37&lt;0,0,'lao raw lpjml output'!AL37)</f>
        <v>861.44500000000005</v>
      </c>
      <c r="AN52" s="17">
        <f>IF('lao raw lpjml output'!AM37&lt;0,0,'lao raw lpjml output'!AM37)</f>
        <v>690.59100000000001</v>
      </c>
      <c r="AO52" s="17">
        <f>IF('lao raw lpjml output'!AN37&lt;0,0,'lao raw lpjml output'!AN37)</f>
        <v>748.41200000000003</v>
      </c>
      <c r="AP52" s="17">
        <f>IF('lao raw lpjml output'!AO37&lt;0,0,'lao raw lpjml output'!AO37)</f>
        <v>800.77599999999995</v>
      </c>
    </row>
    <row r="53" spans="1:42" x14ac:dyDescent="0.35">
      <c r="A53" s="52"/>
      <c r="B53" s="17">
        <f>IF('lao raw lpjml output'!A38&lt;0,0,'lao raw lpjml output'!A38)</f>
        <v>811.33199999999999</v>
      </c>
      <c r="C53" s="17">
        <f>IF('lao raw lpjml output'!B38&lt;0,0,'lao raw lpjml output'!B38)</f>
        <v>721.32799999999997</v>
      </c>
      <c r="D53" s="17">
        <f>IF('lao raw lpjml output'!C38&lt;0,0,'lao raw lpjml output'!C38)</f>
        <v>621.05999999999995</v>
      </c>
      <c r="E53" s="17">
        <f>IF('lao raw lpjml output'!D38&lt;0,0,'lao raw lpjml output'!D38)</f>
        <v>731.88</v>
      </c>
      <c r="F53" s="17">
        <f>IF('lao raw lpjml output'!E38&lt;0,0,'lao raw lpjml output'!E38)</f>
        <v>725.39400000000001</v>
      </c>
      <c r="G53" s="17">
        <f>IF('lao raw lpjml output'!F38&lt;0,0,'lao raw lpjml output'!F38)</f>
        <v>731.86400000000003</v>
      </c>
      <c r="H53" s="17">
        <f>IF('lao raw lpjml output'!G38&lt;0,0,'lao raw lpjml output'!G38)</f>
        <v>694.40499999999997</v>
      </c>
      <c r="I53" s="17">
        <f>IF('lao raw lpjml output'!H38&lt;0,0,'lao raw lpjml output'!H38)</f>
        <v>771.226</v>
      </c>
      <c r="J53" s="17">
        <f>IF('lao raw lpjml output'!I38&lt;0,0,'lao raw lpjml output'!I38)</f>
        <v>578.68399999999997</v>
      </c>
      <c r="K53" s="17">
        <f>IF('lao raw lpjml output'!J38&lt;0,0,'lao raw lpjml output'!J38)</f>
        <v>627.04700000000003</v>
      </c>
      <c r="L53" s="17">
        <f>IF('lao raw lpjml output'!K38&lt;0,0,'lao raw lpjml output'!K38)</f>
        <v>660.55499999999995</v>
      </c>
      <c r="M53" s="17">
        <f>IF('lao raw lpjml output'!L38&lt;0,0,'lao raw lpjml output'!L38)</f>
        <v>723.12300000000005</v>
      </c>
      <c r="N53" s="17">
        <f>IF('lao raw lpjml output'!M38&lt;0,0,'lao raw lpjml output'!M38)</f>
        <v>694.99400000000003</v>
      </c>
      <c r="O53" s="17">
        <f>IF('lao raw lpjml output'!N38&lt;0,0,'lao raw lpjml output'!N38)</f>
        <v>750.12599999999998</v>
      </c>
      <c r="P53" s="17">
        <f>IF('lao raw lpjml output'!O38&lt;0,0,'lao raw lpjml output'!O38)</f>
        <v>716.02300000000002</v>
      </c>
      <c r="Q53" s="17">
        <f>IF('lao raw lpjml output'!P38&lt;0,0,'lao raw lpjml output'!P38)</f>
        <v>687.43499999999995</v>
      </c>
      <c r="R53" s="17">
        <f>IF('lao raw lpjml output'!Q38&lt;0,0,'lao raw lpjml output'!Q38)</f>
        <v>712.77599999999995</v>
      </c>
      <c r="S53" s="17">
        <f>IF('lao raw lpjml output'!R38&lt;0,0,'lao raw lpjml output'!R38)</f>
        <v>698.87300000000005</v>
      </c>
      <c r="T53" s="17">
        <f>IF('lao raw lpjml output'!S38&lt;0,0,'lao raw lpjml output'!S38)</f>
        <v>761.75</v>
      </c>
      <c r="U53" s="17">
        <f>IF('lao raw lpjml output'!T38&lt;0,0,'lao raw lpjml output'!T38)</f>
        <v>782.21799999999996</v>
      </c>
      <c r="V53" s="17">
        <f>IF('lao raw lpjml output'!U38&lt;0,0,'lao raw lpjml output'!U38)</f>
        <v>628.60299999999995</v>
      </c>
      <c r="W53" s="17">
        <f>IF('lao raw lpjml output'!V38&lt;0,0,'lao raw lpjml output'!V38)</f>
        <v>683.67399999999998</v>
      </c>
      <c r="X53" s="17">
        <f>IF('lao raw lpjml output'!W38&lt;0,0,'lao raw lpjml output'!W38)</f>
        <v>661.06799999999998</v>
      </c>
      <c r="Y53" s="17">
        <f>IF('lao raw lpjml output'!X38&lt;0,0,'lao raw lpjml output'!X38)</f>
        <v>692.49199999999996</v>
      </c>
      <c r="Z53" s="17">
        <f>IF('lao raw lpjml output'!Y38&lt;0,0,'lao raw lpjml output'!Y38)</f>
        <v>688.447</v>
      </c>
      <c r="AA53" s="17">
        <f>IF('lao raw lpjml output'!Z38&lt;0,0,'lao raw lpjml output'!Z38)</f>
        <v>805.48599999999999</v>
      </c>
      <c r="AB53" s="17">
        <f>IF('lao raw lpjml output'!AA38&lt;0,0,'lao raw lpjml output'!AA38)</f>
        <v>772.65599999999995</v>
      </c>
      <c r="AC53" s="17">
        <f>IF('lao raw lpjml output'!AB38&lt;0,0,'lao raw lpjml output'!AB38)</f>
        <v>701.35</v>
      </c>
      <c r="AD53" s="17">
        <f>IF('lao raw lpjml output'!AC38&lt;0,0,'lao raw lpjml output'!AC38)</f>
        <v>727.36699999999996</v>
      </c>
      <c r="AE53" s="17">
        <f>IF('lao raw lpjml output'!AD38&lt;0,0,'lao raw lpjml output'!AD38)</f>
        <v>737.74900000000002</v>
      </c>
      <c r="AF53" s="17">
        <f>IF('lao raw lpjml output'!AE38&lt;0,0,'lao raw lpjml output'!AE38)</f>
        <v>737.74900000000002</v>
      </c>
      <c r="AG53" s="17">
        <f>IF('lao raw lpjml output'!AF38&lt;0,0,'lao raw lpjml output'!AF38)</f>
        <v>694.98199999999997</v>
      </c>
      <c r="AH53" s="17">
        <f>IF('lao raw lpjml output'!AG38&lt;0,0,'lao raw lpjml output'!AG38)</f>
        <v>694.98199999999997</v>
      </c>
      <c r="AI53" s="17">
        <f>IF('lao raw lpjml output'!AH38&lt;0,0,'lao raw lpjml output'!AH38)</f>
        <v>711.38099999999997</v>
      </c>
      <c r="AJ53" s="17">
        <f>IF('lao raw lpjml output'!AI38&lt;0,0,'lao raw lpjml output'!AI38)</f>
        <v>678.95399999999995</v>
      </c>
      <c r="AK53" s="17">
        <f>IF('lao raw lpjml output'!AJ38&lt;0,0,'lao raw lpjml output'!AJ38)</f>
        <v>788.399</v>
      </c>
      <c r="AL53" s="17">
        <f>IF('lao raw lpjml output'!AK38&lt;0,0,'lao raw lpjml output'!AK38)</f>
        <v>753.45899999999995</v>
      </c>
      <c r="AM53" s="17">
        <f>IF('lao raw lpjml output'!AL38&lt;0,0,'lao raw lpjml output'!AL38)</f>
        <v>865.505</v>
      </c>
      <c r="AN53" s="17">
        <f>IF('lao raw lpjml output'!AM38&lt;0,0,'lao raw lpjml output'!AM38)</f>
        <v>691.81</v>
      </c>
      <c r="AO53" s="17">
        <f>IF('lao raw lpjml output'!AN38&lt;0,0,'lao raw lpjml output'!AN38)</f>
        <v>748.601</v>
      </c>
      <c r="AP53" s="17">
        <f>IF('lao raw lpjml output'!AO38&lt;0,0,'lao raw lpjml output'!AO38)</f>
        <v>811.33199999999999</v>
      </c>
    </row>
    <row r="54" spans="1:42" x14ac:dyDescent="0.35">
      <c r="A54" s="52"/>
      <c r="B54" s="17">
        <f>IF('lao raw lpjml output'!A39&lt;0,0,'lao raw lpjml output'!A39)</f>
        <v>817.70399999999995</v>
      </c>
      <c r="C54" s="17">
        <f>IF('lao raw lpjml output'!B39&lt;0,0,'lao raw lpjml output'!B39)</f>
        <v>722.06899999999996</v>
      </c>
      <c r="D54" s="17">
        <f>IF('lao raw lpjml output'!C39&lt;0,0,'lao raw lpjml output'!C39)</f>
        <v>624.93600000000004</v>
      </c>
      <c r="E54" s="17">
        <f>IF('lao raw lpjml output'!D39&lt;0,0,'lao raw lpjml output'!D39)</f>
        <v>734.69799999999998</v>
      </c>
      <c r="F54" s="17">
        <f>IF('lao raw lpjml output'!E39&lt;0,0,'lao raw lpjml output'!E39)</f>
        <v>725.52800000000002</v>
      </c>
      <c r="G54" s="17">
        <f>IF('lao raw lpjml output'!F39&lt;0,0,'lao raw lpjml output'!F39)</f>
        <v>733.697</v>
      </c>
      <c r="H54" s="17">
        <f>IF('lao raw lpjml output'!G39&lt;0,0,'lao raw lpjml output'!G39)</f>
        <v>694.49699999999996</v>
      </c>
      <c r="I54" s="17">
        <f>IF('lao raw lpjml output'!H39&lt;0,0,'lao raw lpjml output'!H39)</f>
        <v>771.255</v>
      </c>
      <c r="J54" s="17">
        <f>IF('lao raw lpjml output'!I39&lt;0,0,'lao raw lpjml output'!I39)</f>
        <v>579.80799999999999</v>
      </c>
      <c r="K54" s="17">
        <f>IF('lao raw lpjml output'!J39&lt;0,0,'lao raw lpjml output'!J39)</f>
        <v>628.68600000000004</v>
      </c>
      <c r="L54" s="17">
        <f>IF('lao raw lpjml output'!K39&lt;0,0,'lao raw lpjml output'!K39)</f>
        <v>662.68100000000004</v>
      </c>
      <c r="M54" s="17">
        <f>IF('lao raw lpjml output'!L39&lt;0,0,'lao raw lpjml output'!L39)</f>
        <v>723.88099999999997</v>
      </c>
      <c r="N54" s="17">
        <f>IF('lao raw lpjml output'!M39&lt;0,0,'lao raw lpjml output'!M39)</f>
        <v>705.30600000000004</v>
      </c>
      <c r="O54" s="17">
        <f>IF('lao raw lpjml output'!N39&lt;0,0,'lao raw lpjml output'!N39)</f>
        <v>750.16</v>
      </c>
      <c r="P54" s="17">
        <f>IF('lao raw lpjml output'!O39&lt;0,0,'lao raw lpjml output'!O39)</f>
        <v>718.63699999999994</v>
      </c>
      <c r="Q54" s="17">
        <f>IF('lao raw lpjml output'!P39&lt;0,0,'lao raw lpjml output'!P39)</f>
        <v>688.41099999999994</v>
      </c>
      <c r="R54" s="17">
        <f>IF('lao raw lpjml output'!Q39&lt;0,0,'lao raw lpjml output'!Q39)</f>
        <v>719.46100000000001</v>
      </c>
      <c r="S54" s="17">
        <f>IF('lao raw lpjml output'!R39&lt;0,0,'lao raw lpjml output'!R39)</f>
        <v>704.3</v>
      </c>
      <c r="T54" s="17">
        <f>IF('lao raw lpjml output'!S39&lt;0,0,'lao raw lpjml output'!S39)</f>
        <v>762.37699999999995</v>
      </c>
      <c r="U54" s="17">
        <f>IF('lao raw lpjml output'!T39&lt;0,0,'lao raw lpjml output'!T39)</f>
        <v>782.54899999999998</v>
      </c>
      <c r="V54" s="17">
        <f>IF('lao raw lpjml output'!U39&lt;0,0,'lao raw lpjml output'!U39)</f>
        <v>628.82899999999995</v>
      </c>
      <c r="W54" s="17">
        <f>IF('lao raw lpjml output'!V39&lt;0,0,'lao raw lpjml output'!V39)</f>
        <v>692.798</v>
      </c>
      <c r="X54" s="17">
        <f>IF('lao raw lpjml output'!W39&lt;0,0,'lao raw lpjml output'!W39)</f>
        <v>662.59900000000005</v>
      </c>
      <c r="Y54" s="17">
        <f>IF('lao raw lpjml output'!X39&lt;0,0,'lao raw lpjml output'!X39)</f>
        <v>693.55499999999995</v>
      </c>
      <c r="Z54" s="17">
        <f>IF('lao raw lpjml output'!Y39&lt;0,0,'lao raw lpjml output'!Y39)</f>
        <v>690.11599999999999</v>
      </c>
      <c r="AA54" s="17">
        <f>IF('lao raw lpjml output'!Z39&lt;0,0,'lao raw lpjml output'!Z39)</f>
        <v>810.17700000000002</v>
      </c>
      <c r="AB54" s="17">
        <f>IF('lao raw lpjml output'!AA39&lt;0,0,'lao raw lpjml output'!AA39)</f>
        <v>776.11800000000005</v>
      </c>
      <c r="AC54" s="17">
        <f>IF('lao raw lpjml output'!AB39&lt;0,0,'lao raw lpjml output'!AB39)</f>
        <v>703.81799999999998</v>
      </c>
      <c r="AD54" s="17">
        <f>IF('lao raw lpjml output'!AC39&lt;0,0,'lao raw lpjml output'!AC39)</f>
        <v>729.97900000000004</v>
      </c>
      <c r="AE54" s="17">
        <f>IF('lao raw lpjml output'!AD39&lt;0,0,'lao raw lpjml output'!AD39)</f>
        <v>743.54200000000003</v>
      </c>
      <c r="AF54" s="17">
        <f>IF('lao raw lpjml output'!AE39&lt;0,0,'lao raw lpjml output'!AE39)</f>
        <v>743.54200000000003</v>
      </c>
      <c r="AG54" s="17">
        <f>IF('lao raw lpjml output'!AF39&lt;0,0,'lao raw lpjml output'!AF39)</f>
        <v>708.52099999999996</v>
      </c>
      <c r="AH54" s="17">
        <f>IF('lao raw lpjml output'!AG39&lt;0,0,'lao raw lpjml output'!AG39)</f>
        <v>708.52099999999996</v>
      </c>
      <c r="AI54" s="17">
        <f>IF('lao raw lpjml output'!AH39&lt;0,0,'lao raw lpjml output'!AH39)</f>
        <v>718.77300000000002</v>
      </c>
      <c r="AJ54" s="17">
        <f>IF('lao raw lpjml output'!AI39&lt;0,0,'lao raw lpjml output'!AI39)</f>
        <v>682.35699999999997</v>
      </c>
      <c r="AK54" s="17">
        <f>IF('lao raw lpjml output'!AJ39&lt;0,0,'lao raw lpjml output'!AJ39)</f>
        <v>793.09299999999996</v>
      </c>
      <c r="AL54" s="17">
        <f>IF('lao raw lpjml output'!AK39&lt;0,0,'lao raw lpjml output'!AK39)</f>
        <v>755.10400000000004</v>
      </c>
      <c r="AM54" s="17">
        <f>IF('lao raw lpjml output'!AL39&lt;0,0,'lao raw lpjml output'!AL39)</f>
        <v>871.96199999999999</v>
      </c>
      <c r="AN54" s="17">
        <f>IF('lao raw lpjml output'!AM39&lt;0,0,'lao raw lpjml output'!AM39)</f>
        <v>692.84500000000003</v>
      </c>
      <c r="AO54" s="17">
        <f>IF('lao raw lpjml output'!AN39&lt;0,0,'lao raw lpjml output'!AN39)</f>
        <v>749.24300000000005</v>
      </c>
      <c r="AP54" s="17">
        <f>IF('lao raw lpjml output'!AO39&lt;0,0,'lao raw lpjml output'!AO39)</f>
        <v>817.70399999999995</v>
      </c>
    </row>
    <row r="55" spans="1:42" x14ac:dyDescent="0.35">
      <c r="A55" s="52"/>
      <c r="B55" s="17">
        <f>IF('lao raw lpjml output'!A40&lt;0,0,'lao raw lpjml output'!A40)</f>
        <v>819.48500000000001</v>
      </c>
      <c r="C55" s="17">
        <f>IF('lao raw lpjml output'!B40&lt;0,0,'lao raw lpjml output'!B40)</f>
        <v>726.89599999999996</v>
      </c>
      <c r="D55" s="17">
        <f>IF('lao raw lpjml output'!C40&lt;0,0,'lao raw lpjml output'!C40)</f>
        <v>628.53800000000001</v>
      </c>
      <c r="E55" s="17">
        <f>IF('lao raw lpjml output'!D40&lt;0,0,'lao raw lpjml output'!D40)</f>
        <v>734.89099999999996</v>
      </c>
      <c r="F55" s="17">
        <f>IF('lao raw lpjml output'!E40&lt;0,0,'lao raw lpjml output'!E40)</f>
        <v>729.02</v>
      </c>
      <c r="G55" s="17">
        <f>IF('lao raw lpjml output'!F40&lt;0,0,'lao raw lpjml output'!F40)</f>
        <v>735.88499999999999</v>
      </c>
      <c r="H55" s="17">
        <f>IF('lao raw lpjml output'!G40&lt;0,0,'lao raw lpjml output'!G40)</f>
        <v>701.55399999999997</v>
      </c>
      <c r="I55" s="17">
        <f>IF('lao raw lpjml output'!H40&lt;0,0,'lao raw lpjml output'!H40)</f>
        <v>772.08199999999999</v>
      </c>
      <c r="J55" s="17">
        <f>IF('lao raw lpjml output'!I40&lt;0,0,'lao raw lpjml output'!I40)</f>
        <v>582.68200000000002</v>
      </c>
      <c r="K55" s="17">
        <f>IF('lao raw lpjml output'!J40&lt;0,0,'lao raw lpjml output'!J40)</f>
        <v>629.14</v>
      </c>
      <c r="L55" s="17">
        <f>IF('lao raw lpjml output'!K40&lt;0,0,'lao raw lpjml output'!K40)</f>
        <v>665.36800000000005</v>
      </c>
      <c r="M55" s="17">
        <f>IF('lao raw lpjml output'!L40&lt;0,0,'lao raw lpjml output'!L40)</f>
        <v>724.42399999999998</v>
      </c>
      <c r="N55" s="17">
        <f>IF('lao raw lpjml output'!M40&lt;0,0,'lao raw lpjml output'!M40)</f>
        <v>719.87</v>
      </c>
      <c r="O55" s="17">
        <f>IF('lao raw lpjml output'!N40&lt;0,0,'lao raw lpjml output'!N40)</f>
        <v>758.08600000000001</v>
      </c>
      <c r="P55" s="17">
        <f>IF('lao raw lpjml output'!O40&lt;0,0,'lao raw lpjml output'!O40)</f>
        <v>719.05899999999997</v>
      </c>
      <c r="Q55" s="17">
        <f>IF('lao raw lpjml output'!P40&lt;0,0,'lao raw lpjml output'!P40)</f>
        <v>689.20600000000002</v>
      </c>
      <c r="R55" s="17">
        <f>IF('lao raw lpjml output'!Q40&lt;0,0,'lao raw lpjml output'!Q40)</f>
        <v>724.35199999999998</v>
      </c>
      <c r="S55" s="17">
        <f>IF('lao raw lpjml output'!R40&lt;0,0,'lao raw lpjml output'!R40)</f>
        <v>704.67700000000002</v>
      </c>
      <c r="T55" s="17">
        <f>IF('lao raw lpjml output'!S40&lt;0,0,'lao raw lpjml output'!S40)</f>
        <v>764.68399999999997</v>
      </c>
      <c r="U55" s="17">
        <f>IF('lao raw lpjml output'!T40&lt;0,0,'lao raw lpjml output'!T40)</f>
        <v>790.93600000000004</v>
      </c>
      <c r="V55" s="17">
        <f>IF('lao raw lpjml output'!U40&lt;0,0,'lao raw lpjml output'!U40)</f>
        <v>630.22199999999998</v>
      </c>
      <c r="W55" s="17">
        <f>IF('lao raw lpjml output'!V40&lt;0,0,'lao raw lpjml output'!V40)</f>
        <v>693.40899999999999</v>
      </c>
      <c r="X55" s="17">
        <f>IF('lao raw lpjml output'!W40&lt;0,0,'lao raw lpjml output'!W40)</f>
        <v>669.649</v>
      </c>
      <c r="Y55" s="17">
        <f>IF('lao raw lpjml output'!X40&lt;0,0,'lao raw lpjml output'!X40)</f>
        <v>698.02</v>
      </c>
      <c r="Z55" s="17">
        <f>IF('lao raw lpjml output'!Y40&lt;0,0,'lao raw lpjml output'!Y40)</f>
        <v>692.34500000000003</v>
      </c>
      <c r="AA55" s="17">
        <f>IF('lao raw lpjml output'!Z40&lt;0,0,'lao raw lpjml output'!Z40)</f>
        <v>812.43200000000002</v>
      </c>
      <c r="AB55" s="17">
        <f>IF('lao raw lpjml output'!AA40&lt;0,0,'lao raw lpjml output'!AA40)</f>
        <v>779.28</v>
      </c>
      <c r="AC55" s="17">
        <f>IF('lao raw lpjml output'!AB40&lt;0,0,'lao raw lpjml output'!AB40)</f>
        <v>707.10199999999998</v>
      </c>
      <c r="AD55" s="17">
        <f>IF('lao raw lpjml output'!AC40&lt;0,0,'lao raw lpjml output'!AC40)</f>
        <v>733.60199999999998</v>
      </c>
      <c r="AE55" s="17">
        <f>IF('lao raw lpjml output'!AD40&lt;0,0,'lao raw lpjml output'!AD40)</f>
        <v>750.60799999999995</v>
      </c>
      <c r="AF55" s="17">
        <f>IF('lao raw lpjml output'!AE40&lt;0,0,'lao raw lpjml output'!AE40)</f>
        <v>750.60799999999995</v>
      </c>
      <c r="AG55" s="17">
        <f>IF('lao raw lpjml output'!AF40&lt;0,0,'lao raw lpjml output'!AF40)</f>
        <v>709.245</v>
      </c>
      <c r="AH55" s="17">
        <f>IF('lao raw lpjml output'!AG40&lt;0,0,'lao raw lpjml output'!AG40)</f>
        <v>709.245</v>
      </c>
      <c r="AI55" s="17">
        <f>IF('lao raw lpjml output'!AH40&lt;0,0,'lao raw lpjml output'!AH40)</f>
        <v>722.19799999999998</v>
      </c>
      <c r="AJ55" s="17">
        <f>IF('lao raw lpjml output'!AI40&lt;0,0,'lao raw lpjml output'!AI40)</f>
        <v>685.18700000000001</v>
      </c>
      <c r="AK55" s="17">
        <f>IF('lao raw lpjml output'!AJ40&lt;0,0,'lao raw lpjml output'!AJ40)</f>
        <v>794.02599999999995</v>
      </c>
      <c r="AL55" s="17">
        <f>IF('lao raw lpjml output'!AK40&lt;0,0,'lao raw lpjml output'!AK40)</f>
        <v>756.02700000000004</v>
      </c>
      <c r="AM55" s="17">
        <f>IF('lao raw lpjml output'!AL40&lt;0,0,'lao raw lpjml output'!AL40)</f>
        <v>874.29100000000005</v>
      </c>
      <c r="AN55" s="17">
        <f>IF('lao raw lpjml output'!AM40&lt;0,0,'lao raw lpjml output'!AM40)</f>
        <v>693.46299999999997</v>
      </c>
      <c r="AO55" s="17">
        <f>IF('lao raw lpjml output'!AN40&lt;0,0,'lao raw lpjml output'!AN40)</f>
        <v>750.69100000000003</v>
      </c>
      <c r="AP55" s="17">
        <f>IF('lao raw lpjml output'!AO40&lt;0,0,'lao raw lpjml output'!AO40)</f>
        <v>819.48500000000001</v>
      </c>
    </row>
    <row r="56" spans="1:42" x14ac:dyDescent="0.35">
      <c r="A56" s="52"/>
      <c r="B56" s="17">
        <f>IF('lao raw lpjml output'!A41&lt;0,0,'lao raw lpjml output'!A41)</f>
        <v>822.19100000000003</v>
      </c>
      <c r="C56" s="17">
        <f>IF('lao raw lpjml output'!B41&lt;0,0,'lao raw lpjml output'!B41)</f>
        <v>727.33900000000006</v>
      </c>
      <c r="D56" s="17">
        <f>IF('lao raw lpjml output'!C41&lt;0,0,'lao raw lpjml output'!C41)</f>
        <v>628.80100000000004</v>
      </c>
      <c r="E56" s="17">
        <f>IF('lao raw lpjml output'!D41&lt;0,0,'lao raw lpjml output'!D41)</f>
        <v>737.279</v>
      </c>
      <c r="F56" s="17">
        <f>IF('lao raw lpjml output'!E41&lt;0,0,'lao raw lpjml output'!E41)</f>
        <v>741.39</v>
      </c>
      <c r="G56" s="17">
        <f>IF('lao raw lpjml output'!F41&lt;0,0,'lao raw lpjml output'!F41)</f>
        <v>740.45399999999995</v>
      </c>
      <c r="H56" s="17">
        <f>IF('lao raw lpjml output'!G41&lt;0,0,'lao raw lpjml output'!G41)</f>
        <v>702.096</v>
      </c>
      <c r="I56" s="17">
        <f>IF('lao raw lpjml output'!H41&lt;0,0,'lao raw lpjml output'!H41)</f>
        <v>776.54600000000005</v>
      </c>
      <c r="J56" s="17">
        <f>IF('lao raw lpjml output'!I41&lt;0,0,'lao raw lpjml output'!I41)</f>
        <v>583.24599999999998</v>
      </c>
      <c r="K56" s="17">
        <f>IF('lao raw lpjml output'!J41&lt;0,0,'lao raw lpjml output'!J41)</f>
        <v>633.31799999999998</v>
      </c>
      <c r="L56" s="17">
        <f>IF('lao raw lpjml output'!K41&lt;0,0,'lao raw lpjml output'!K41)</f>
        <v>671.18299999999999</v>
      </c>
      <c r="M56" s="17">
        <f>IF('lao raw lpjml output'!L41&lt;0,0,'lao raw lpjml output'!L41)</f>
        <v>724.88099999999997</v>
      </c>
      <c r="N56" s="17">
        <f>IF('lao raw lpjml output'!M41&lt;0,0,'lao raw lpjml output'!M41)</f>
        <v>727.88300000000004</v>
      </c>
      <c r="O56" s="17">
        <f>IF('lao raw lpjml output'!N41&lt;0,0,'lao raw lpjml output'!N41)</f>
        <v>758.56</v>
      </c>
      <c r="P56" s="17">
        <f>IF('lao raw lpjml output'!O41&lt;0,0,'lao raw lpjml output'!O41)</f>
        <v>719.56700000000001</v>
      </c>
      <c r="Q56" s="17">
        <f>IF('lao raw lpjml output'!P41&lt;0,0,'lao raw lpjml output'!P41)</f>
        <v>693.303</v>
      </c>
      <c r="R56" s="17">
        <f>IF('lao raw lpjml output'!Q41&lt;0,0,'lao raw lpjml output'!Q41)</f>
        <v>743.154</v>
      </c>
      <c r="S56" s="17">
        <f>IF('lao raw lpjml output'!R41&lt;0,0,'lao raw lpjml output'!R41)</f>
        <v>711.36699999999996</v>
      </c>
      <c r="T56" s="17">
        <f>IF('lao raw lpjml output'!S41&lt;0,0,'lao raw lpjml output'!S41)</f>
        <v>766.23299999999995</v>
      </c>
      <c r="U56" s="17">
        <f>IF('lao raw lpjml output'!T41&lt;0,0,'lao raw lpjml output'!T41)</f>
        <v>793.65599999999995</v>
      </c>
      <c r="V56" s="17">
        <f>IF('lao raw lpjml output'!U41&lt;0,0,'lao raw lpjml output'!U41)</f>
        <v>631.27200000000005</v>
      </c>
      <c r="W56" s="17">
        <f>IF('lao raw lpjml output'!V41&lt;0,0,'lao raw lpjml output'!V41)</f>
        <v>698.20399999999995</v>
      </c>
      <c r="X56" s="17">
        <f>IF('lao raw lpjml output'!W41&lt;0,0,'lao raw lpjml output'!W41)</f>
        <v>686.08699999999999</v>
      </c>
      <c r="Y56" s="17">
        <f>IF('lao raw lpjml output'!X41&lt;0,0,'lao raw lpjml output'!X41)</f>
        <v>700.22400000000005</v>
      </c>
      <c r="Z56" s="17">
        <f>IF('lao raw lpjml output'!Y41&lt;0,0,'lao raw lpjml output'!Y41)</f>
        <v>694.01599999999996</v>
      </c>
      <c r="AA56" s="17">
        <f>IF('lao raw lpjml output'!Z41&lt;0,0,'lao raw lpjml output'!Z41)</f>
        <v>815.54100000000005</v>
      </c>
      <c r="AB56" s="17">
        <f>IF('lao raw lpjml output'!AA41&lt;0,0,'lao raw lpjml output'!AA41)</f>
        <v>785.83199999999999</v>
      </c>
      <c r="AC56" s="17">
        <f>IF('lao raw lpjml output'!AB41&lt;0,0,'lao raw lpjml output'!AB41)</f>
        <v>715.24599999999998</v>
      </c>
      <c r="AD56" s="17">
        <f>IF('lao raw lpjml output'!AC41&lt;0,0,'lao raw lpjml output'!AC41)</f>
        <v>734.40700000000004</v>
      </c>
      <c r="AE56" s="17">
        <f>IF('lao raw lpjml output'!AD41&lt;0,0,'lao raw lpjml output'!AD41)</f>
        <v>751.57399999999996</v>
      </c>
      <c r="AF56" s="17">
        <f>IF('lao raw lpjml output'!AE41&lt;0,0,'lao raw lpjml output'!AE41)</f>
        <v>751.57399999999996</v>
      </c>
      <c r="AG56" s="17">
        <f>IF('lao raw lpjml output'!AF41&lt;0,0,'lao raw lpjml output'!AF41)</f>
        <v>712.05700000000002</v>
      </c>
      <c r="AH56" s="17">
        <f>IF('lao raw lpjml output'!AG41&lt;0,0,'lao raw lpjml output'!AG41)</f>
        <v>712.05700000000002</v>
      </c>
      <c r="AI56" s="17">
        <f>IF('lao raw lpjml output'!AH41&lt;0,0,'lao raw lpjml output'!AH41)</f>
        <v>726.49800000000005</v>
      </c>
      <c r="AJ56" s="17">
        <f>IF('lao raw lpjml output'!AI41&lt;0,0,'lao raw lpjml output'!AI41)</f>
        <v>687.024</v>
      </c>
      <c r="AK56" s="17">
        <f>IF('lao raw lpjml output'!AJ41&lt;0,0,'lao raw lpjml output'!AJ41)</f>
        <v>795.02</v>
      </c>
      <c r="AL56" s="17">
        <f>IF('lao raw lpjml output'!AK41&lt;0,0,'lao raw lpjml output'!AK41)</f>
        <v>756.74699999999996</v>
      </c>
      <c r="AM56" s="17">
        <f>IF('lao raw lpjml output'!AL41&lt;0,0,'lao raw lpjml output'!AL41)</f>
        <v>875.10500000000002</v>
      </c>
      <c r="AN56" s="17">
        <f>IF('lao raw lpjml output'!AM41&lt;0,0,'lao raw lpjml output'!AM41)</f>
        <v>694.98900000000003</v>
      </c>
      <c r="AO56" s="17">
        <f>IF('lao raw lpjml output'!AN41&lt;0,0,'lao raw lpjml output'!AN41)</f>
        <v>751.13699999999994</v>
      </c>
      <c r="AP56" s="17">
        <f>IF('lao raw lpjml output'!AO41&lt;0,0,'lao raw lpjml output'!AO41)</f>
        <v>822.19100000000003</v>
      </c>
    </row>
    <row r="57" spans="1:42" x14ac:dyDescent="0.35">
      <c r="A57" s="52"/>
      <c r="B57" s="17">
        <f>IF('lao raw lpjml output'!A42&lt;0,0,'lao raw lpjml output'!A42)</f>
        <v>822.20600000000002</v>
      </c>
      <c r="C57" s="17">
        <f>IF('lao raw lpjml output'!B42&lt;0,0,'lao raw lpjml output'!B42)</f>
        <v>730.471</v>
      </c>
      <c r="D57" s="17">
        <f>IF('lao raw lpjml output'!C42&lt;0,0,'lao raw lpjml output'!C42)</f>
        <v>637.798</v>
      </c>
      <c r="E57" s="17">
        <f>IF('lao raw lpjml output'!D42&lt;0,0,'lao raw lpjml output'!D42)</f>
        <v>737.32799999999997</v>
      </c>
      <c r="F57" s="17">
        <f>IF('lao raw lpjml output'!E42&lt;0,0,'lao raw lpjml output'!E42)</f>
        <v>741.65899999999999</v>
      </c>
      <c r="G57" s="17">
        <f>IF('lao raw lpjml output'!F42&lt;0,0,'lao raw lpjml output'!F42)</f>
        <v>741.96299999999997</v>
      </c>
      <c r="H57" s="17">
        <f>IF('lao raw lpjml output'!G42&lt;0,0,'lao raw lpjml output'!G42)</f>
        <v>702.64099999999996</v>
      </c>
      <c r="I57" s="17">
        <f>IF('lao raw lpjml output'!H42&lt;0,0,'lao raw lpjml output'!H42)</f>
        <v>777.86400000000003</v>
      </c>
      <c r="J57" s="17">
        <f>IF('lao raw lpjml output'!I42&lt;0,0,'lao raw lpjml output'!I42)</f>
        <v>584.70399999999995</v>
      </c>
      <c r="K57" s="17">
        <f>IF('lao raw lpjml output'!J42&lt;0,0,'lao raw lpjml output'!J42)</f>
        <v>638.05999999999995</v>
      </c>
      <c r="L57" s="17">
        <f>IF('lao raw lpjml output'!K42&lt;0,0,'lao raw lpjml output'!K42)</f>
        <v>682.50599999999997</v>
      </c>
      <c r="M57" s="17">
        <f>IF('lao raw lpjml output'!L42&lt;0,0,'lao raw lpjml output'!L42)</f>
        <v>739.44500000000005</v>
      </c>
      <c r="N57" s="17">
        <f>IF('lao raw lpjml output'!M42&lt;0,0,'lao raw lpjml output'!M42)</f>
        <v>729.19799999999998</v>
      </c>
      <c r="O57" s="17">
        <f>IF('lao raw lpjml output'!N42&lt;0,0,'lao raw lpjml output'!N42)</f>
        <v>764.30700000000002</v>
      </c>
      <c r="P57" s="17">
        <f>IF('lao raw lpjml output'!O42&lt;0,0,'lao raw lpjml output'!O42)</f>
        <v>720.48800000000006</v>
      </c>
      <c r="Q57" s="17">
        <f>IF('lao raw lpjml output'!P42&lt;0,0,'lao raw lpjml output'!P42)</f>
        <v>693.53700000000003</v>
      </c>
      <c r="R57" s="17">
        <f>IF('lao raw lpjml output'!Q42&lt;0,0,'lao raw lpjml output'!Q42)</f>
        <v>743.86500000000001</v>
      </c>
      <c r="S57" s="17">
        <f>IF('lao raw lpjml output'!R42&lt;0,0,'lao raw lpjml output'!R42)</f>
        <v>712.80600000000004</v>
      </c>
      <c r="T57" s="17">
        <f>IF('lao raw lpjml output'!S42&lt;0,0,'lao raw lpjml output'!S42)</f>
        <v>768.17200000000003</v>
      </c>
      <c r="U57" s="17">
        <f>IF('lao raw lpjml output'!T42&lt;0,0,'lao raw lpjml output'!T42)</f>
        <v>793.96299999999997</v>
      </c>
      <c r="V57" s="17">
        <f>IF('lao raw lpjml output'!U42&lt;0,0,'lao raw lpjml output'!U42)</f>
        <v>632.03399999999999</v>
      </c>
      <c r="W57" s="17">
        <f>IF('lao raw lpjml output'!V42&lt;0,0,'lao raw lpjml output'!V42)</f>
        <v>698.65200000000004</v>
      </c>
      <c r="X57" s="17">
        <f>IF('lao raw lpjml output'!W42&lt;0,0,'lao raw lpjml output'!W42)</f>
        <v>691.42399999999998</v>
      </c>
      <c r="Y57" s="17">
        <f>IF('lao raw lpjml output'!X42&lt;0,0,'lao raw lpjml output'!X42)</f>
        <v>702.12199999999996</v>
      </c>
      <c r="Z57" s="17">
        <f>IF('lao raw lpjml output'!Y42&lt;0,0,'lao raw lpjml output'!Y42)</f>
        <v>695.70299999999997</v>
      </c>
      <c r="AA57" s="17">
        <f>IF('lao raw lpjml output'!Z42&lt;0,0,'lao raw lpjml output'!Z42)</f>
        <v>817.41200000000003</v>
      </c>
      <c r="AB57" s="17">
        <f>IF('lao raw lpjml output'!AA42&lt;0,0,'lao raw lpjml output'!AA42)</f>
        <v>786.072</v>
      </c>
      <c r="AC57" s="17">
        <f>IF('lao raw lpjml output'!AB42&lt;0,0,'lao raw lpjml output'!AB42)</f>
        <v>718.072</v>
      </c>
      <c r="AD57" s="17">
        <f>IF('lao raw lpjml output'!AC42&lt;0,0,'lao raw lpjml output'!AC42)</f>
        <v>737.697</v>
      </c>
      <c r="AE57" s="17">
        <f>IF('lao raw lpjml output'!AD42&lt;0,0,'lao raw lpjml output'!AD42)</f>
        <v>751.71400000000006</v>
      </c>
      <c r="AF57" s="17">
        <f>IF('lao raw lpjml output'!AE42&lt;0,0,'lao raw lpjml output'!AE42)</f>
        <v>751.71400000000006</v>
      </c>
      <c r="AG57" s="17">
        <f>IF('lao raw lpjml output'!AF42&lt;0,0,'lao raw lpjml output'!AF42)</f>
        <v>719.68200000000002</v>
      </c>
      <c r="AH57" s="17">
        <f>IF('lao raw lpjml output'!AG42&lt;0,0,'lao raw lpjml output'!AG42)</f>
        <v>719.68200000000002</v>
      </c>
      <c r="AI57" s="17">
        <f>IF('lao raw lpjml output'!AH42&lt;0,0,'lao raw lpjml output'!AH42)</f>
        <v>726.87800000000004</v>
      </c>
      <c r="AJ57" s="17">
        <f>IF('lao raw lpjml output'!AI42&lt;0,0,'lao raw lpjml output'!AI42)</f>
        <v>691.53</v>
      </c>
      <c r="AK57" s="17">
        <f>IF('lao raw lpjml output'!AJ42&lt;0,0,'lao raw lpjml output'!AJ42)</f>
        <v>795.14800000000002</v>
      </c>
      <c r="AL57" s="17">
        <f>IF('lao raw lpjml output'!AK42&lt;0,0,'lao raw lpjml output'!AK42)</f>
        <v>757.24900000000002</v>
      </c>
      <c r="AM57" s="17">
        <f>IF('lao raw lpjml output'!AL42&lt;0,0,'lao raw lpjml output'!AL42)</f>
        <v>877.52700000000004</v>
      </c>
      <c r="AN57" s="17">
        <f>IF('lao raw lpjml output'!AM42&lt;0,0,'lao raw lpjml output'!AM42)</f>
        <v>696.33799999999997</v>
      </c>
      <c r="AO57" s="17">
        <f>IF('lao raw lpjml output'!AN42&lt;0,0,'lao raw lpjml output'!AN42)</f>
        <v>751.28700000000003</v>
      </c>
      <c r="AP57" s="17">
        <f>IF('lao raw lpjml output'!AO42&lt;0,0,'lao raw lpjml output'!AO42)</f>
        <v>822.20600000000002</v>
      </c>
    </row>
    <row r="58" spans="1:42" x14ac:dyDescent="0.35">
      <c r="A58" s="52"/>
      <c r="B58" s="17">
        <f>IF('lao raw lpjml output'!A43&lt;0,0,'lao raw lpjml output'!A43)</f>
        <v>824.90700000000004</v>
      </c>
      <c r="C58" s="17">
        <f>IF('lao raw lpjml output'!B43&lt;0,0,'lao raw lpjml output'!B43)</f>
        <v>730.51099999999997</v>
      </c>
      <c r="D58" s="17">
        <f>IF('lao raw lpjml output'!C43&lt;0,0,'lao raw lpjml output'!C43)</f>
        <v>641.61500000000001</v>
      </c>
      <c r="E58" s="17">
        <f>IF('lao raw lpjml output'!D43&lt;0,0,'lao raw lpjml output'!D43)</f>
        <v>738.64300000000003</v>
      </c>
      <c r="F58" s="17">
        <f>IF('lao raw lpjml output'!E43&lt;0,0,'lao raw lpjml output'!E43)</f>
        <v>744.67200000000003</v>
      </c>
      <c r="G58" s="17">
        <f>IF('lao raw lpjml output'!F43&lt;0,0,'lao raw lpjml output'!F43)</f>
        <v>744.93899999999996</v>
      </c>
      <c r="H58" s="17">
        <f>IF('lao raw lpjml output'!G43&lt;0,0,'lao raw lpjml output'!G43)</f>
        <v>714.90599999999995</v>
      </c>
      <c r="I58" s="17">
        <f>IF('lao raw lpjml output'!H43&lt;0,0,'lao raw lpjml output'!H43)</f>
        <v>779.28499999999997</v>
      </c>
      <c r="J58" s="17">
        <f>IF('lao raw lpjml output'!I43&lt;0,0,'lao raw lpjml output'!I43)</f>
        <v>587.82799999999997</v>
      </c>
      <c r="K58" s="17">
        <f>IF('lao raw lpjml output'!J43&lt;0,0,'lao raw lpjml output'!J43)</f>
        <v>646.04399999999998</v>
      </c>
      <c r="L58" s="17">
        <f>IF('lao raw lpjml output'!K43&lt;0,0,'lao raw lpjml output'!K43)</f>
        <v>683.06700000000001</v>
      </c>
      <c r="M58" s="17">
        <f>IF('lao raw lpjml output'!L43&lt;0,0,'lao raw lpjml output'!L43)</f>
        <v>743.37400000000002</v>
      </c>
      <c r="N58" s="17">
        <f>IF('lao raw lpjml output'!M43&lt;0,0,'lao raw lpjml output'!M43)</f>
        <v>732.01</v>
      </c>
      <c r="O58" s="17">
        <f>IF('lao raw lpjml output'!N43&lt;0,0,'lao raw lpjml output'!N43)</f>
        <v>764.43499999999995</v>
      </c>
      <c r="P58" s="17">
        <f>IF('lao raw lpjml output'!O43&lt;0,0,'lao raw lpjml output'!O43)</f>
        <v>731.56799999999998</v>
      </c>
      <c r="Q58" s="17">
        <f>IF('lao raw lpjml output'!P43&lt;0,0,'lao raw lpjml output'!P43)</f>
        <v>696.29100000000005</v>
      </c>
      <c r="R58" s="17">
        <f>IF('lao raw lpjml output'!Q43&lt;0,0,'lao raw lpjml output'!Q43)</f>
        <v>752.36599999999999</v>
      </c>
      <c r="S58" s="17">
        <f>IF('lao raw lpjml output'!R43&lt;0,0,'lao raw lpjml output'!R43)</f>
        <v>718.4</v>
      </c>
      <c r="T58" s="17">
        <f>IF('lao raw lpjml output'!S43&lt;0,0,'lao raw lpjml output'!S43)</f>
        <v>772.053</v>
      </c>
      <c r="U58" s="17">
        <f>IF('lao raw lpjml output'!T43&lt;0,0,'lao raw lpjml output'!T43)</f>
        <v>796.34400000000005</v>
      </c>
      <c r="V58" s="17">
        <f>IF('lao raw lpjml output'!U43&lt;0,0,'lao raw lpjml output'!U43)</f>
        <v>636.74800000000005</v>
      </c>
      <c r="W58" s="17">
        <f>IF('lao raw lpjml output'!V43&lt;0,0,'lao raw lpjml output'!V43)</f>
        <v>699.07399999999996</v>
      </c>
      <c r="X58" s="17">
        <f>IF('lao raw lpjml output'!W43&lt;0,0,'lao raw lpjml output'!W43)</f>
        <v>711.06299999999999</v>
      </c>
      <c r="Y58" s="17">
        <f>IF('lao raw lpjml output'!X43&lt;0,0,'lao raw lpjml output'!X43)</f>
        <v>702.18899999999996</v>
      </c>
      <c r="Z58" s="17">
        <f>IF('lao raw lpjml output'!Y43&lt;0,0,'lao raw lpjml output'!Y43)</f>
        <v>697.101</v>
      </c>
      <c r="AA58" s="17">
        <f>IF('lao raw lpjml output'!Z43&lt;0,0,'lao raw lpjml output'!Z43)</f>
        <v>829.41200000000003</v>
      </c>
      <c r="AB58" s="17">
        <f>IF('lao raw lpjml output'!AA43&lt;0,0,'lao raw lpjml output'!AA43)</f>
        <v>793.95299999999997</v>
      </c>
      <c r="AC58" s="17">
        <f>IF('lao raw lpjml output'!AB43&lt;0,0,'lao raw lpjml output'!AB43)</f>
        <v>720.53399999999999</v>
      </c>
      <c r="AD58" s="17">
        <f>IF('lao raw lpjml output'!AC43&lt;0,0,'lao raw lpjml output'!AC43)</f>
        <v>737.702</v>
      </c>
      <c r="AE58" s="17">
        <f>IF('lao raw lpjml output'!AD43&lt;0,0,'lao raw lpjml output'!AD43)</f>
        <v>753.35299999999995</v>
      </c>
      <c r="AF58" s="17">
        <f>IF('lao raw lpjml output'!AE43&lt;0,0,'lao raw lpjml output'!AE43)</f>
        <v>753.35299999999995</v>
      </c>
      <c r="AG58" s="17">
        <f>IF('lao raw lpjml output'!AF43&lt;0,0,'lao raw lpjml output'!AF43)</f>
        <v>723.69799999999998</v>
      </c>
      <c r="AH58" s="17">
        <f>IF('lao raw lpjml output'!AG43&lt;0,0,'lao raw lpjml output'!AG43)</f>
        <v>723.69799999999998</v>
      </c>
      <c r="AI58" s="17">
        <f>IF('lao raw lpjml output'!AH43&lt;0,0,'lao raw lpjml output'!AH43)</f>
        <v>729.44100000000003</v>
      </c>
      <c r="AJ58" s="17">
        <f>IF('lao raw lpjml output'!AI43&lt;0,0,'lao raw lpjml output'!AI43)</f>
        <v>695.60199999999998</v>
      </c>
      <c r="AK58" s="17">
        <f>IF('lao raw lpjml output'!AJ43&lt;0,0,'lao raw lpjml output'!AJ43)</f>
        <v>798.19399999999996</v>
      </c>
      <c r="AL58" s="17">
        <f>IF('lao raw lpjml output'!AK43&lt;0,0,'lao raw lpjml output'!AK43)</f>
        <v>760.12099999999998</v>
      </c>
      <c r="AM58" s="17">
        <f>IF('lao raw lpjml output'!AL43&lt;0,0,'lao raw lpjml output'!AL43)</f>
        <v>883.721</v>
      </c>
      <c r="AN58" s="17">
        <f>IF('lao raw lpjml output'!AM43&lt;0,0,'lao raw lpjml output'!AM43)</f>
        <v>697.06399999999996</v>
      </c>
      <c r="AO58" s="17">
        <f>IF('lao raw lpjml output'!AN43&lt;0,0,'lao raw lpjml output'!AN43)</f>
        <v>755.755</v>
      </c>
      <c r="AP58" s="17">
        <f>IF('lao raw lpjml output'!AO43&lt;0,0,'lao raw lpjml output'!AO43)</f>
        <v>824.90700000000004</v>
      </c>
    </row>
    <row r="59" spans="1:42" x14ac:dyDescent="0.35">
      <c r="A59" s="52"/>
      <c r="B59" s="17">
        <f>IF('lao raw lpjml output'!A44&lt;0,0,'lao raw lpjml output'!A44)</f>
        <v>824.99800000000005</v>
      </c>
      <c r="C59" s="17">
        <f>IF('lao raw lpjml output'!B44&lt;0,0,'lao raw lpjml output'!B44)</f>
        <v>731.49199999999996</v>
      </c>
      <c r="D59" s="17">
        <f>IF('lao raw lpjml output'!C44&lt;0,0,'lao raw lpjml output'!C44)</f>
        <v>642.58000000000004</v>
      </c>
      <c r="E59" s="17">
        <f>IF('lao raw lpjml output'!D44&lt;0,0,'lao raw lpjml output'!D44)</f>
        <v>738.89</v>
      </c>
      <c r="F59" s="17">
        <f>IF('lao raw lpjml output'!E44&lt;0,0,'lao raw lpjml output'!E44)</f>
        <v>744.98900000000003</v>
      </c>
      <c r="G59" s="17">
        <f>IF('lao raw lpjml output'!F44&lt;0,0,'lao raw lpjml output'!F44)</f>
        <v>748.91499999999996</v>
      </c>
      <c r="H59" s="17">
        <f>IF('lao raw lpjml output'!G44&lt;0,0,'lao raw lpjml output'!G44)</f>
        <v>723.58500000000004</v>
      </c>
      <c r="I59" s="17">
        <f>IF('lao raw lpjml output'!H44&lt;0,0,'lao raw lpjml output'!H44)</f>
        <v>779.8</v>
      </c>
      <c r="J59" s="17">
        <f>IF('lao raw lpjml output'!I44&lt;0,0,'lao raw lpjml output'!I44)</f>
        <v>597.28899999999999</v>
      </c>
      <c r="K59" s="17">
        <f>IF('lao raw lpjml output'!J44&lt;0,0,'lao raw lpjml output'!J44)</f>
        <v>647.64</v>
      </c>
      <c r="L59" s="17">
        <f>IF('lao raw lpjml output'!K44&lt;0,0,'lao raw lpjml output'!K44)</f>
        <v>684.26300000000003</v>
      </c>
      <c r="M59" s="17">
        <f>IF('lao raw lpjml output'!L44&lt;0,0,'lao raw lpjml output'!L44)</f>
        <v>743.52800000000002</v>
      </c>
      <c r="N59" s="17">
        <f>IF('lao raw lpjml output'!M44&lt;0,0,'lao raw lpjml output'!M44)</f>
        <v>735.76900000000001</v>
      </c>
      <c r="O59" s="17">
        <f>IF('lao raw lpjml output'!N44&lt;0,0,'lao raw lpjml output'!N44)</f>
        <v>767.673</v>
      </c>
      <c r="P59" s="17">
        <f>IF('lao raw lpjml output'!O44&lt;0,0,'lao raw lpjml output'!O44)</f>
        <v>731.88</v>
      </c>
      <c r="Q59" s="17">
        <f>IF('lao raw lpjml output'!P44&lt;0,0,'lao raw lpjml output'!P44)</f>
        <v>696.42</v>
      </c>
      <c r="R59" s="17">
        <f>IF('lao raw lpjml output'!Q44&lt;0,0,'lao raw lpjml output'!Q44)</f>
        <v>755.27499999999998</v>
      </c>
      <c r="S59" s="17">
        <f>IF('lao raw lpjml output'!R44&lt;0,0,'lao raw lpjml output'!R44)</f>
        <v>719.82899999999995</v>
      </c>
      <c r="T59" s="17">
        <f>IF('lao raw lpjml output'!S44&lt;0,0,'lao raw lpjml output'!S44)</f>
        <v>772.05499999999995</v>
      </c>
      <c r="U59" s="17">
        <f>IF('lao raw lpjml output'!T44&lt;0,0,'lao raw lpjml output'!T44)</f>
        <v>798.40599999999995</v>
      </c>
      <c r="V59" s="17">
        <f>IF('lao raw lpjml output'!U44&lt;0,0,'lao raw lpjml output'!U44)</f>
        <v>638.08000000000004</v>
      </c>
      <c r="W59" s="17">
        <f>IF('lao raw lpjml output'!V44&lt;0,0,'lao raw lpjml output'!V44)</f>
        <v>705.29399999999998</v>
      </c>
      <c r="X59" s="17">
        <f>IF('lao raw lpjml output'!W44&lt;0,0,'lao raw lpjml output'!W44)</f>
        <v>713.48900000000003</v>
      </c>
      <c r="Y59" s="17">
        <f>IF('lao raw lpjml output'!X44&lt;0,0,'lao raw lpjml output'!X44)</f>
        <v>705.16399999999999</v>
      </c>
      <c r="Z59" s="17">
        <f>IF('lao raw lpjml output'!Y44&lt;0,0,'lao raw lpjml output'!Y44)</f>
        <v>698.10799999999995</v>
      </c>
      <c r="AA59" s="17">
        <f>IF('lao raw lpjml output'!Z44&lt;0,0,'lao raw lpjml output'!Z44)</f>
        <v>831.62199999999996</v>
      </c>
      <c r="AB59" s="17">
        <f>IF('lao raw lpjml output'!AA44&lt;0,0,'lao raw lpjml output'!AA44)</f>
        <v>795.76599999999996</v>
      </c>
      <c r="AC59" s="17">
        <f>IF('lao raw lpjml output'!AB44&lt;0,0,'lao raw lpjml output'!AB44)</f>
        <v>725.66</v>
      </c>
      <c r="AD59" s="17">
        <f>IF('lao raw lpjml output'!AC44&lt;0,0,'lao raw lpjml output'!AC44)</f>
        <v>737.90499999999997</v>
      </c>
      <c r="AE59" s="17">
        <f>IF('lao raw lpjml output'!AD44&lt;0,0,'lao raw lpjml output'!AD44)</f>
        <v>754.31500000000005</v>
      </c>
      <c r="AF59" s="17">
        <f>IF('lao raw lpjml output'!AE44&lt;0,0,'lao raw lpjml output'!AE44)</f>
        <v>754.31500000000005</v>
      </c>
      <c r="AG59" s="17">
        <f>IF('lao raw lpjml output'!AF44&lt;0,0,'lao raw lpjml output'!AF44)</f>
        <v>724.40899999999999</v>
      </c>
      <c r="AH59" s="17">
        <f>IF('lao raw lpjml output'!AG44&lt;0,0,'lao raw lpjml output'!AG44)</f>
        <v>724.40899999999999</v>
      </c>
      <c r="AI59" s="17">
        <f>IF('lao raw lpjml output'!AH44&lt;0,0,'lao raw lpjml output'!AH44)</f>
        <v>730.42499999999995</v>
      </c>
      <c r="AJ59" s="17">
        <f>IF('lao raw lpjml output'!AI44&lt;0,0,'lao raw lpjml output'!AI44)</f>
        <v>701.02300000000002</v>
      </c>
      <c r="AK59" s="17">
        <f>IF('lao raw lpjml output'!AJ44&lt;0,0,'lao raw lpjml output'!AJ44)</f>
        <v>798.57299999999998</v>
      </c>
      <c r="AL59" s="17">
        <f>IF('lao raw lpjml output'!AK44&lt;0,0,'lao raw lpjml output'!AK44)</f>
        <v>764.01800000000003</v>
      </c>
      <c r="AM59" s="17">
        <f>IF('lao raw lpjml output'!AL44&lt;0,0,'lao raw lpjml output'!AL44)</f>
        <v>888.83</v>
      </c>
      <c r="AN59" s="17">
        <f>IF('lao raw lpjml output'!AM44&lt;0,0,'lao raw lpjml output'!AM44)</f>
        <v>697.81799999999998</v>
      </c>
      <c r="AO59" s="17">
        <f>IF('lao raw lpjml output'!AN44&lt;0,0,'lao raw lpjml output'!AN44)</f>
        <v>756.93799999999999</v>
      </c>
      <c r="AP59" s="17">
        <f>IF('lao raw lpjml output'!AO44&lt;0,0,'lao raw lpjml output'!AO44)</f>
        <v>824.99800000000005</v>
      </c>
    </row>
    <row r="60" spans="1:42" x14ac:dyDescent="0.35">
      <c r="A60" s="52"/>
      <c r="B60" s="17">
        <f>IF('lao raw lpjml output'!A45&lt;0,0,'lao raw lpjml output'!A45)</f>
        <v>825.35</v>
      </c>
      <c r="C60" s="17">
        <f>IF('lao raw lpjml output'!B45&lt;0,0,'lao raw lpjml output'!B45)</f>
        <v>733.60299999999995</v>
      </c>
      <c r="D60" s="17">
        <f>IF('lao raw lpjml output'!C45&lt;0,0,'lao raw lpjml output'!C45)</f>
        <v>646.57000000000005</v>
      </c>
      <c r="E60" s="17">
        <f>IF('lao raw lpjml output'!D45&lt;0,0,'lao raw lpjml output'!D45)</f>
        <v>741.36699999999996</v>
      </c>
      <c r="F60" s="17">
        <f>IF('lao raw lpjml output'!E45&lt;0,0,'lao raw lpjml output'!E45)</f>
        <v>746.37400000000002</v>
      </c>
      <c r="G60" s="17">
        <f>IF('lao raw lpjml output'!F45&lt;0,0,'lao raw lpjml output'!F45)</f>
        <v>758.05799999999999</v>
      </c>
      <c r="H60" s="17">
        <f>IF('lao raw lpjml output'!G45&lt;0,0,'lao raw lpjml output'!G45)</f>
        <v>724.30100000000004</v>
      </c>
      <c r="I60" s="17">
        <f>IF('lao raw lpjml output'!H45&lt;0,0,'lao raw lpjml output'!H45)</f>
        <v>780.69399999999996</v>
      </c>
      <c r="J60" s="17">
        <f>IF('lao raw lpjml output'!I45&lt;0,0,'lao raw lpjml output'!I45)</f>
        <v>597.327</v>
      </c>
      <c r="K60" s="17">
        <f>IF('lao raw lpjml output'!J45&lt;0,0,'lao raw lpjml output'!J45)</f>
        <v>649.01800000000003</v>
      </c>
      <c r="L60" s="17">
        <f>IF('lao raw lpjml output'!K45&lt;0,0,'lao raw lpjml output'!K45)</f>
        <v>688.33399999999995</v>
      </c>
      <c r="M60" s="17">
        <f>IF('lao raw lpjml output'!L45&lt;0,0,'lao raw lpjml output'!L45)</f>
        <v>744.78300000000002</v>
      </c>
      <c r="N60" s="17">
        <f>IF('lao raw lpjml output'!M45&lt;0,0,'lao raw lpjml output'!M45)</f>
        <v>739.72</v>
      </c>
      <c r="O60" s="17">
        <f>IF('lao raw lpjml output'!N45&lt;0,0,'lao raw lpjml output'!N45)</f>
        <v>768.875</v>
      </c>
      <c r="P60" s="17">
        <f>IF('lao raw lpjml output'!O45&lt;0,0,'lao raw lpjml output'!O45)</f>
        <v>734.85199999999998</v>
      </c>
      <c r="Q60" s="17">
        <f>IF('lao raw lpjml output'!P45&lt;0,0,'lao raw lpjml output'!P45)</f>
        <v>699.40499999999997</v>
      </c>
      <c r="R60" s="17">
        <f>IF('lao raw lpjml output'!Q45&lt;0,0,'lao raw lpjml output'!Q45)</f>
        <v>757.83900000000006</v>
      </c>
      <c r="S60" s="17">
        <f>IF('lao raw lpjml output'!R45&lt;0,0,'lao raw lpjml output'!R45)</f>
        <v>719.97</v>
      </c>
      <c r="T60" s="17">
        <f>IF('lao raw lpjml output'!S45&lt;0,0,'lao raw lpjml output'!S45)</f>
        <v>774.73299999999995</v>
      </c>
      <c r="U60" s="17">
        <f>IF('lao raw lpjml output'!T45&lt;0,0,'lao raw lpjml output'!T45)</f>
        <v>798.99099999999999</v>
      </c>
      <c r="V60" s="17">
        <f>IF('lao raw lpjml output'!U45&lt;0,0,'lao raw lpjml output'!U45)</f>
        <v>642.73699999999997</v>
      </c>
      <c r="W60" s="17">
        <f>IF('lao raw lpjml output'!V45&lt;0,0,'lao raw lpjml output'!V45)</f>
        <v>705.62900000000002</v>
      </c>
      <c r="X60" s="17">
        <f>IF('lao raw lpjml output'!W45&lt;0,0,'lao raw lpjml output'!W45)</f>
        <v>721.59</v>
      </c>
      <c r="Y60" s="17">
        <f>IF('lao raw lpjml output'!X45&lt;0,0,'lao raw lpjml output'!X45)</f>
        <v>707.41700000000003</v>
      </c>
      <c r="Z60" s="17">
        <f>IF('lao raw lpjml output'!Y45&lt;0,0,'lao raw lpjml output'!Y45)</f>
        <v>698.48099999999999</v>
      </c>
      <c r="AA60" s="17">
        <f>IF('lao raw lpjml output'!Z45&lt;0,0,'lao raw lpjml output'!Z45)</f>
        <v>833.17700000000002</v>
      </c>
      <c r="AB60" s="17">
        <f>IF('lao raw lpjml output'!AA45&lt;0,0,'lao raw lpjml output'!AA45)</f>
        <v>797.72199999999998</v>
      </c>
      <c r="AC60" s="17">
        <f>IF('lao raw lpjml output'!AB45&lt;0,0,'lao raw lpjml output'!AB45)</f>
        <v>727.2</v>
      </c>
      <c r="AD60" s="17">
        <f>IF('lao raw lpjml output'!AC45&lt;0,0,'lao raw lpjml output'!AC45)</f>
        <v>745.27599999999995</v>
      </c>
      <c r="AE60" s="17">
        <f>IF('lao raw lpjml output'!AD45&lt;0,0,'lao raw lpjml output'!AD45)</f>
        <v>760</v>
      </c>
      <c r="AF60" s="17">
        <f>IF('lao raw lpjml output'!AE45&lt;0,0,'lao raw lpjml output'!AE45)</f>
        <v>760</v>
      </c>
      <c r="AG60" s="17">
        <f>IF('lao raw lpjml output'!AF45&lt;0,0,'lao raw lpjml output'!AF45)</f>
        <v>740.28399999999999</v>
      </c>
      <c r="AH60" s="17">
        <f>IF('lao raw lpjml output'!AG45&lt;0,0,'lao raw lpjml output'!AG45)</f>
        <v>740.28399999999999</v>
      </c>
      <c r="AI60" s="17">
        <f>IF('lao raw lpjml output'!AH45&lt;0,0,'lao raw lpjml output'!AH45)</f>
        <v>730.49800000000005</v>
      </c>
      <c r="AJ60" s="17">
        <f>IF('lao raw lpjml output'!AI45&lt;0,0,'lao raw lpjml output'!AI45)</f>
        <v>702.83299999999997</v>
      </c>
      <c r="AK60" s="17">
        <f>IF('lao raw lpjml output'!AJ45&lt;0,0,'lao raw lpjml output'!AJ45)</f>
        <v>798.85500000000002</v>
      </c>
      <c r="AL60" s="17">
        <f>IF('lao raw lpjml output'!AK45&lt;0,0,'lao raw lpjml output'!AK45)</f>
        <v>764.16200000000003</v>
      </c>
      <c r="AM60" s="17">
        <f>IF('lao raw lpjml output'!AL45&lt;0,0,'lao raw lpjml output'!AL45)</f>
        <v>889.41800000000001</v>
      </c>
      <c r="AN60" s="17">
        <f>IF('lao raw lpjml output'!AM45&lt;0,0,'lao raw lpjml output'!AM45)</f>
        <v>697.83100000000002</v>
      </c>
      <c r="AO60" s="17">
        <f>IF('lao raw lpjml output'!AN45&lt;0,0,'lao raw lpjml output'!AN45)</f>
        <v>758.75900000000001</v>
      </c>
      <c r="AP60" s="17">
        <f>IF('lao raw lpjml output'!AO45&lt;0,0,'lao raw lpjml output'!AO45)</f>
        <v>825.35</v>
      </c>
    </row>
    <row r="61" spans="1:42" x14ac:dyDescent="0.35">
      <c r="A61" s="52"/>
      <c r="B61" s="17">
        <f>IF('lao raw lpjml output'!A46&lt;0,0,'lao raw lpjml output'!A46)</f>
        <v>826.87</v>
      </c>
      <c r="C61" s="17">
        <f>IF('lao raw lpjml output'!B46&lt;0,0,'lao raw lpjml output'!B46)</f>
        <v>734.05600000000004</v>
      </c>
      <c r="D61" s="17">
        <f>IF('lao raw lpjml output'!C46&lt;0,0,'lao raw lpjml output'!C46)</f>
        <v>662.17499999999995</v>
      </c>
      <c r="E61" s="17">
        <f>IF('lao raw lpjml output'!D46&lt;0,0,'lao raw lpjml output'!D46)</f>
        <v>742.74699999999996</v>
      </c>
      <c r="F61" s="17">
        <f>IF('lao raw lpjml output'!E46&lt;0,0,'lao raw lpjml output'!E46)</f>
        <v>750.89800000000002</v>
      </c>
      <c r="G61" s="17">
        <f>IF('lao raw lpjml output'!F46&lt;0,0,'lao raw lpjml output'!F46)</f>
        <v>761.89</v>
      </c>
      <c r="H61" s="17">
        <f>IF('lao raw lpjml output'!G46&lt;0,0,'lao raw lpjml output'!G46)</f>
        <v>725.16899999999998</v>
      </c>
      <c r="I61" s="17">
        <f>IF('lao raw lpjml output'!H46&lt;0,0,'lao raw lpjml output'!H46)</f>
        <v>784.53300000000002</v>
      </c>
      <c r="J61" s="17">
        <f>IF('lao raw lpjml output'!I46&lt;0,0,'lao raw lpjml output'!I46)</f>
        <v>599.06600000000003</v>
      </c>
      <c r="K61" s="17">
        <f>IF('lao raw lpjml output'!J46&lt;0,0,'lao raw lpjml output'!J46)</f>
        <v>650.41499999999996</v>
      </c>
      <c r="L61" s="17">
        <f>IF('lao raw lpjml output'!K46&lt;0,0,'lao raw lpjml output'!K46)</f>
        <v>688.47699999999998</v>
      </c>
      <c r="M61" s="17">
        <f>IF('lao raw lpjml output'!L46&lt;0,0,'lao raw lpjml output'!L46)</f>
        <v>745.37300000000005</v>
      </c>
      <c r="N61" s="17">
        <f>IF('lao raw lpjml output'!M46&lt;0,0,'lao raw lpjml output'!M46)</f>
        <v>740.36500000000001</v>
      </c>
      <c r="O61" s="17">
        <f>IF('lao raw lpjml output'!N46&lt;0,0,'lao raw lpjml output'!N46)</f>
        <v>769.62400000000002</v>
      </c>
      <c r="P61" s="17">
        <f>IF('lao raw lpjml output'!O46&lt;0,0,'lao raw lpjml output'!O46)</f>
        <v>735.27599999999995</v>
      </c>
      <c r="Q61" s="17">
        <f>IF('lao raw lpjml output'!P46&lt;0,0,'lao raw lpjml output'!P46)</f>
        <v>701.38699999999994</v>
      </c>
      <c r="R61" s="17">
        <f>IF('lao raw lpjml output'!Q46&lt;0,0,'lao raw lpjml output'!Q46)</f>
        <v>758.60500000000002</v>
      </c>
      <c r="S61" s="17">
        <f>IF('lao raw lpjml output'!R46&lt;0,0,'lao raw lpjml output'!R46)</f>
        <v>721.69200000000001</v>
      </c>
      <c r="T61" s="17">
        <f>IF('lao raw lpjml output'!S46&lt;0,0,'lao raw lpjml output'!S46)</f>
        <v>775.82299999999998</v>
      </c>
      <c r="U61" s="17">
        <f>IF('lao raw lpjml output'!T46&lt;0,0,'lao raw lpjml output'!T46)</f>
        <v>799.745</v>
      </c>
      <c r="V61" s="17">
        <f>IF('lao raw lpjml output'!U46&lt;0,0,'lao raw lpjml output'!U46)</f>
        <v>647.97199999999998</v>
      </c>
      <c r="W61" s="17">
        <f>IF('lao raw lpjml output'!V46&lt;0,0,'lao raw lpjml output'!V46)</f>
        <v>707.81799999999998</v>
      </c>
      <c r="X61" s="17">
        <f>IF('lao raw lpjml output'!W46&lt;0,0,'lao raw lpjml output'!W46)</f>
        <v>722.05799999999999</v>
      </c>
      <c r="Y61" s="17">
        <f>IF('lao raw lpjml output'!X46&lt;0,0,'lao raw lpjml output'!X46)</f>
        <v>713.66600000000005</v>
      </c>
      <c r="Z61" s="17">
        <f>IF('lao raw lpjml output'!Y46&lt;0,0,'lao raw lpjml output'!Y46)</f>
        <v>701.07100000000003</v>
      </c>
      <c r="AA61" s="17">
        <f>IF('lao raw lpjml output'!Z46&lt;0,0,'lao raw lpjml output'!Z46)</f>
        <v>834.58500000000004</v>
      </c>
      <c r="AB61" s="17">
        <f>IF('lao raw lpjml output'!AA46&lt;0,0,'lao raw lpjml output'!AA46)</f>
        <v>798.34299999999996</v>
      </c>
      <c r="AC61" s="17">
        <f>IF('lao raw lpjml output'!AB46&lt;0,0,'lao raw lpjml output'!AB46)</f>
        <v>728.197</v>
      </c>
      <c r="AD61" s="17">
        <f>IF('lao raw lpjml output'!AC46&lt;0,0,'lao raw lpjml output'!AC46)</f>
        <v>745.50800000000004</v>
      </c>
      <c r="AE61" s="17">
        <f>IF('lao raw lpjml output'!AD46&lt;0,0,'lao raw lpjml output'!AD46)</f>
        <v>773.62599999999998</v>
      </c>
      <c r="AF61" s="17">
        <f>IF('lao raw lpjml output'!AE46&lt;0,0,'lao raw lpjml output'!AE46)</f>
        <v>773.62599999999998</v>
      </c>
      <c r="AG61" s="17">
        <f>IF('lao raw lpjml output'!AF46&lt;0,0,'lao raw lpjml output'!AF46)</f>
        <v>744.97199999999998</v>
      </c>
      <c r="AH61" s="17">
        <f>IF('lao raw lpjml output'!AG46&lt;0,0,'lao raw lpjml output'!AG46)</f>
        <v>744.97199999999998</v>
      </c>
      <c r="AI61" s="17">
        <f>IF('lao raw lpjml output'!AH46&lt;0,0,'lao raw lpjml output'!AH46)</f>
        <v>730.88400000000001</v>
      </c>
      <c r="AJ61" s="17">
        <f>IF('lao raw lpjml output'!AI46&lt;0,0,'lao raw lpjml output'!AI46)</f>
        <v>709.96500000000003</v>
      </c>
      <c r="AK61" s="17">
        <f>IF('lao raw lpjml output'!AJ46&lt;0,0,'lao raw lpjml output'!AJ46)</f>
        <v>813.48299999999995</v>
      </c>
      <c r="AL61" s="17">
        <f>IF('lao raw lpjml output'!AK46&lt;0,0,'lao raw lpjml output'!AK46)</f>
        <v>766.63499999999999</v>
      </c>
      <c r="AM61" s="17">
        <f>IF('lao raw lpjml output'!AL46&lt;0,0,'lao raw lpjml output'!AL46)</f>
        <v>891.84500000000003</v>
      </c>
      <c r="AN61" s="17">
        <f>IF('lao raw lpjml output'!AM46&lt;0,0,'lao raw lpjml output'!AM46)</f>
        <v>701.67899999999997</v>
      </c>
      <c r="AO61" s="17">
        <f>IF('lao raw lpjml output'!AN46&lt;0,0,'lao raw lpjml output'!AN46)</f>
        <v>759.62900000000002</v>
      </c>
      <c r="AP61" s="17">
        <f>IF('lao raw lpjml output'!AO46&lt;0,0,'lao raw lpjml output'!AO46)</f>
        <v>826.87</v>
      </c>
    </row>
    <row r="62" spans="1:42" x14ac:dyDescent="0.35">
      <c r="A62" s="52"/>
      <c r="B62" s="17">
        <f>IF('lao raw lpjml output'!A47&lt;0,0,'lao raw lpjml output'!A47)</f>
        <v>830.42200000000003</v>
      </c>
      <c r="C62" s="17">
        <f>IF('lao raw lpjml output'!B47&lt;0,0,'lao raw lpjml output'!B47)</f>
        <v>736.245</v>
      </c>
      <c r="D62" s="17">
        <f>IF('lao raw lpjml output'!C47&lt;0,0,'lao raw lpjml output'!C47)</f>
        <v>667.83699999999999</v>
      </c>
      <c r="E62" s="17">
        <f>IF('lao raw lpjml output'!D47&lt;0,0,'lao raw lpjml output'!D47)</f>
        <v>743.44799999999998</v>
      </c>
      <c r="F62" s="17">
        <f>IF('lao raw lpjml output'!E47&lt;0,0,'lao raw lpjml output'!E47)</f>
        <v>750.91499999999996</v>
      </c>
      <c r="G62" s="17">
        <f>IF('lao raw lpjml output'!F47&lt;0,0,'lao raw lpjml output'!F47)</f>
        <v>763.63099999999997</v>
      </c>
      <c r="H62" s="17">
        <f>IF('lao raw lpjml output'!G47&lt;0,0,'lao raw lpjml output'!G47)</f>
        <v>731.30100000000004</v>
      </c>
      <c r="I62" s="17">
        <f>IF('lao raw lpjml output'!H47&lt;0,0,'lao raw lpjml output'!H47)</f>
        <v>784.76300000000003</v>
      </c>
      <c r="J62" s="17">
        <f>IF('lao raw lpjml output'!I47&lt;0,0,'lao raw lpjml output'!I47)</f>
        <v>609.89099999999996</v>
      </c>
      <c r="K62" s="17">
        <f>IF('lao raw lpjml output'!J47&lt;0,0,'lao raw lpjml output'!J47)</f>
        <v>650.78099999999995</v>
      </c>
      <c r="L62" s="17">
        <f>IF('lao raw lpjml output'!K47&lt;0,0,'lao raw lpjml output'!K47)</f>
        <v>689.78</v>
      </c>
      <c r="M62" s="17">
        <f>IF('lao raw lpjml output'!L47&lt;0,0,'lao raw lpjml output'!L47)</f>
        <v>749.46</v>
      </c>
      <c r="N62" s="17">
        <f>IF('lao raw lpjml output'!M47&lt;0,0,'lao raw lpjml output'!M47)</f>
        <v>740.66800000000001</v>
      </c>
      <c r="O62" s="17">
        <f>IF('lao raw lpjml output'!N47&lt;0,0,'lao raw lpjml output'!N47)</f>
        <v>770.149</v>
      </c>
      <c r="P62" s="17">
        <f>IF('lao raw lpjml output'!O47&lt;0,0,'lao raw lpjml output'!O47)</f>
        <v>740.05700000000002</v>
      </c>
      <c r="Q62" s="17">
        <f>IF('lao raw lpjml output'!P47&lt;0,0,'lao raw lpjml output'!P47)</f>
        <v>709.00900000000001</v>
      </c>
      <c r="R62" s="17">
        <f>IF('lao raw lpjml output'!Q47&lt;0,0,'lao raw lpjml output'!Q47)</f>
        <v>762.06</v>
      </c>
      <c r="S62" s="17">
        <f>IF('lao raw lpjml output'!R47&lt;0,0,'lao raw lpjml output'!R47)</f>
        <v>723.21900000000005</v>
      </c>
      <c r="T62" s="17">
        <f>IF('lao raw lpjml output'!S47&lt;0,0,'lao raw lpjml output'!S47)</f>
        <v>776.06200000000001</v>
      </c>
      <c r="U62" s="17">
        <f>IF('lao raw lpjml output'!T47&lt;0,0,'lao raw lpjml output'!T47)</f>
        <v>805.71699999999998</v>
      </c>
      <c r="V62" s="17">
        <f>IF('lao raw lpjml output'!U47&lt;0,0,'lao raw lpjml output'!U47)</f>
        <v>648.19399999999996</v>
      </c>
      <c r="W62" s="17">
        <f>IF('lao raw lpjml output'!V47&lt;0,0,'lao raw lpjml output'!V47)</f>
        <v>712.07600000000002</v>
      </c>
      <c r="X62" s="17">
        <f>IF('lao raw lpjml output'!W47&lt;0,0,'lao raw lpjml output'!W47)</f>
        <v>722.60199999999998</v>
      </c>
      <c r="Y62" s="17">
        <f>IF('lao raw lpjml output'!X47&lt;0,0,'lao raw lpjml output'!X47)</f>
        <v>716.09799999999996</v>
      </c>
      <c r="Z62" s="17">
        <f>IF('lao raw lpjml output'!Y47&lt;0,0,'lao raw lpjml output'!Y47)</f>
        <v>702.08399999999995</v>
      </c>
      <c r="AA62" s="17">
        <f>IF('lao raw lpjml output'!Z47&lt;0,0,'lao raw lpjml output'!Z47)</f>
        <v>834.93499999999995</v>
      </c>
      <c r="AB62" s="17">
        <f>IF('lao raw lpjml output'!AA47&lt;0,0,'lao raw lpjml output'!AA47)</f>
        <v>802.12099999999998</v>
      </c>
      <c r="AC62" s="17">
        <f>IF('lao raw lpjml output'!AB47&lt;0,0,'lao raw lpjml output'!AB47)</f>
        <v>728.71100000000001</v>
      </c>
      <c r="AD62" s="17">
        <f>IF('lao raw lpjml output'!AC47&lt;0,0,'lao raw lpjml output'!AC47)</f>
        <v>745.62400000000002</v>
      </c>
      <c r="AE62" s="17">
        <f>IF('lao raw lpjml output'!AD47&lt;0,0,'lao raw lpjml output'!AD47)</f>
        <v>780.36099999999999</v>
      </c>
      <c r="AF62" s="17">
        <f>IF('lao raw lpjml output'!AE47&lt;0,0,'lao raw lpjml output'!AE47)</f>
        <v>780.36099999999999</v>
      </c>
      <c r="AG62" s="17">
        <f>IF('lao raw lpjml output'!AF47&lt;0,0,'lao raw lpjml output'!AF47)</f>
        <v>756.26599999999996</v>
      </c>
      <c r="AH62" s="17">
        <f>IF('lao raw lpjml output'!AG47&lt;0,0,'lao raw lpjml output'!AG47)</f>
        <v>756.26599999999996</v>
      </c>
      <c r="AI62" s="17">
        <f>IF('lao raw lpjml output'!AH47&lt;0,0,'lao raw lpjml output'!AH47)</f>
        <v>731.73400000000004</v>
      </c>
      <c r="AJ62" s="17">
        <f>IF('lao raw lpjml output'!AI47&lt;0,0,'lao raw lpjml output'!AI47)</f>
        <v>710.572</v>
      </c>
      <c r="AK62" s="17">
        <f>IF('lao raw lpjml output'!AJ47&lt;0,0,'lao raw lpjml output'!AJ47)</f>
        <v>813.74199999999996</v>
      </c>
      <c r="AL62" s="17">
        <f>IF('lao raw lpjml output'!AK47&lt;0,0,'lao raw lpjml output'!AK47)</f>
        <v>767.774</v>
      </c>
      <c r="AM62" s="17">
        <f>IF('lao raw lpjml output'!AL47&lt;0,0,'lao raw lpjml output'!AL47)</f>
        <v>894.80600000000004</v>
      </c>
      <c r="AN62" s="17">
        <f>IF('lao raw lpjml output'!AM47&lt;0,0,'lao raw lpjml output'!AM47)</f>
        <v>701.98900000000003</v>
      </c>
      <c r="AO62" s="17">
        <f>IF('lao raw lpjml output'!AN47&lt;0,0,'lao raw lpjml output'!AN47)</f>
        <v>760.87099999999998</v>
      </c>
      <c r="AP62" s="17">
        <f>IF('lao raw lpjml output'!AO47&lt;0,0,'lao raw lpjml output'!AO47)</f>
        <v>830.42200000000003</v>
      </c>
    </row>
    <row r="63" spans="1:42" x14ac:dyDescent="0.35">
      <c r="A63" s="52"/>
      <c r="B63" s="17">
        <f>IF('lao raw lpjml output'!A48&lt;0,0,'lao raw lpjml output'!A48)</f>
        <v>834.63099999999997</v>
      </c>
      <c r="C63" s="17">
        <f>IF('lao raw lpjml output'!B48&lt;0,0,'lao raw lpjml output'!B48)</f>
        <v>737.96500000000003</v>
      </c>
      <c r="D63" s="17">
        <f>IF('lao raw lpjml output'!C48&lt;0,0,'lao raw lpjml output'!C48)</f>
        <v>669.49800000000005</v>
      </c>
      <c r="E63" s="17">
        <f>IF('lao raw lpjml output'!D48&lt;0,0,'lao raw lpjml output'!D48)</f>
        <v>749.49599999999998</v>
      </c>
      <c r="F63" s="17">
        <f>IF('lao raw lpjml output'!E48&lt;0,0,'lao raw lpjml output'!E48)</f>
        <v>754.45</v>
      </c>
      <c r="G63" s="17">
        <f>IF('lao raw lpjml output'!F48&lt;0,0,'lao raw lpjml output'!F48)</f>
        <v>765.72799999999995</v>
      </c>
      <c r="H63" s="17">
        <f>IF('lao raw lpjml output'!G48&lt;0,0,'lao raw lpjml output'!G48)</f>
        <v>745.43</v>
      </c>
      <c r="I63" s="17">
        <f>IF('lao raw lpjml output'!H48&lt;0,0,'lao raw lpjml output'!H48)</f>
        <v>785.23099999999999</v>
      </c>
      <c r="J63" s="17">
        <f>IF('lao raw lpjml output'!I48&lt;0,0,'lao raw lpjml output'!I48)</f>
        <v>616.84900000000005</v>
      </c>
      <c r="K63" s="17">
        <f>IF('lao raw lpjml output'!J48&lt;0,0,'lao raw lpjml output'!J48)</f>
        <v>651.76</v>
      </c>
      <c r="L63" s="17">
        <f>IF('lao raw lpjml output'!K48&lt;0,0,'lao raw lpjml output'!K48)</f>
        <v>691.25800000000004</v>
      </c>
      <c r="M63" s="17">
        <f>IF('lao raw lpjml output'!L48&lt;0,0,'lao raw lpjml output'!L48)</f>
        <v>753.08</v>
      </c>
      <c r="N63" s="17">
        <f>IF('lao raw lpjml output'!M48&lt;0,0,'lao raw lpjml output'!M48)</f>
        <v>740.96500000000003</v>
      </c>
      <c r="O63" s="17">
        <f>IF('lao raw lpjml output'!N48&lt;0,0,'lao raw lpjml output'!N48)</f>
        <v>771.50699999999995</v>
      </c>
      <c r="P63" s="17">
        <f>IF('lao raw lpjml output'!O48&lt;0,0,'lao raw lpjml output'!O48)</f>
        <v>745.78899999999999</v>
      </c>
      <c r="Q63" s="17">
        <f>IF('lao raw lpjml output'!P48&lt;0,0,'lao raw lpjml output'!P48)</f>
        <v>713.00099999999998</v>
      </c>
      <c r="R63" s="17">
        <f>IF('lao raw lpjml output'!Q48&lt;0,0,'lao raw lpjml output'!Q48)</f>
        <v>764.70799999999997</v>
      </c>
      <c r="S63" s="17">
        <f>IF('lao raw lpjml output'!R48&lt;0,0,'lao raw lpjml output'!R48)</f>
        <v>724.69100000000003</v>
      </c>
      <c r="T63" s="17">
        <f>IF('lao raw lpjml output'!S48&lt;0,0,'lao raw lpjml output'!S48)</f>
        <v>777.52300000000002</v>
      </c>
      <c r="U63" s="17">
        <f>IF('lao raw lpjml output'!T48&lt;0,0,'lao raw lpjml output'!T48)</f>
        <v>812.24699999999996</v>
      </c>
      <c r="V63" s="17">
        <f>IF('lao raw lpjml output'!U48&lt;0,0,'lao raw lpjml output'!U48)</f>
        <v>648.49800000000005</v>
      </c>
      <c r="W63" s="17">
        <f>IF('lao raw lpjml output'!V48&lt;0,0,'lao raw lpjml output'!V48)</f>
        <v>714.33799999999997</v>
      </c>
      <c r="X63" s="17">
        <f>IF('lao raw lpjml output'!W48&lt;0,0,'lao raw lpjml output'!W48)</f>
        <v>724.60299999999995</v>
      </c>
      <c r="Y63" s="17">
        <f>IF('lao raw lpjml output'!X48&lt;0,0,'lao raw lpjml output'!X48)</f>
        <v>716.89599999999996</v>
      </c>
      <c r="Z63" s="17">
        <f>IF('lao raw lpjml output'!Y48&lt;0,0,'lao raw lpjml output'!Y48)</f>
        <v>702.25599999999997</v>
      </c>
      <c r="AA63" s="17">
        <f>IF('lao raw lpjml output'!Z48&lt;0,0,'lao raw lpjml output'!Z48)</f>
        <v>836.49800000000005</v>
      </c>
      <c r="AB63" s="17">
        <f>IF('lao raw lpjml output'!AA48&lt;0,0,'lao raw lpjml output'!AA48)</f>
        <v>802.93700000000001</v>
      </c>
      <c r="AC63" s="17">
        <f>IF('lao raw lpjml output'!AB48&lt;0,0,'lao raw lpjml output'!AB48)</f>
        <v>728.94100000000003</v>
      </c>
      <c r="AD63" s="17">
        <f>IF('lao raw lpjml output'!AC48&lt;0,0,'lao raw lpjml output'!AC48)</f>
        <v>746.36599999999999</v>
      </c>
      <c r="AE63" s="17">
        <f>IF('lao raw lpjml output'!AD48&lt;0,0,'lao raw lpjml output'!AD48)</f>
        <v>782.55899999999997</v>
      </c>
      <c r="AF63" s="17">
        <f>IF('lao raw lpjml output'!AE48&lt;0,0,'lao raw lpjml output'!AE48)</f>
        <v>782.55899999999997</v>
      </c>
      <c r="AG63" s="17">
        <f>IF('lao raw lpjml output'!AF48&lt;0,0,'lao raw lpjml output'!AF48)</f>
        <v>756.38800000000003</v>
      </c>
      <c r="AH63" s="17">
        <f>IF('lao raw lpjml output'!AG48&lt;0,0,'lao raw lpjml output'!AG48)</f>
        <v>756.38800000000003</v>
      </c>
      <c r="AI63" s="17">
        <f>IF('lao raw lpjml output'!AH48&lt;0,0,'lao raw lpjml output'!AH48)</f>
        <v>734.77800000000002</v>
      </c>
      <c r="AJ63" s="17">
        <f>IF('lao raw lpjml output'!AI48&lt;0,0,'lao raw lpjml output'!AI48)</f>
        <v>718.43</v>
      </c>
      <c r="AK63" s="17">
        <f>IF('lao raw lpjml output'!AJ48&lt;0,0,'lao raw lpjml output'!AJ48)</f>
        <v>814.45100000000002</v>
      </c>
      <c r="AL63" s="17">
        <f>IF('lao raw lpjml output'!AK48&lt;0,0,'lao raw lpjml output'!AK48)</f>
        <v>769.06399999999996</v>
      </c>
      <c r="AM63" s="17">
        <f>IF('lao raw lpjml output'!AL48&lt;0,0,'lao raw lpjml output'!AL48)</f>
        <v>899.572</v>
      </c>
      <c r="AN63" s="17">
        <f>IF('lao raw lpjml output'!AM48&lt;0,0,'lao raw lpjml output'!AM48)</f>
        <v>703.39800000000002</v>
      </c>
      <c r="AO63" s="17">
        <f>IF('lao raw lpjml output'!AN48&lt;0,0,'lao raw lpjml output'!AN48)</f>
        <v>763.63499999999999</v>
      </c>
      <c r="AP63" s="17">
        <f>IF('lao raw lpjml output'!AO48&lt;0,0,'lao raw lpjml output'!AO48)</f>
        <v>834.63099999999997</v>
      </c>
    </row>
    <row r="64" spans="1:42" x14ac:dyDescent="0.35">
      <c r="A64" s="52"/>
      <c r="B64" s="17">
        <f>IF('lao raw lpjml output'!A49&lt;0,0,'lao raw lpjml output'!A49)</f>
        <v>837.64300000000003</v>
      </c>
      <c r="C64" s="17">
        <f>IF('lao raw lpjml output'!B49&lt;0,0,'lao raw lpjml output'!B49)</f>
        <v>739.85599999999999</v>
      </c>
      <c r="D64" s="17">
        <f>IF('lao raw lpjml output'!C49&lt;0,0,'lao raw lpjml output'!C49)</f>
        <v>672.56899999999996</v>
      </c>
      <c r="E64" s="17">
        <f>IF('lao raw lpjml output'!D49&lt;0,0,'lao raw lpjml output'!D49)</f>
        <v>753.91200000000003</v>
      </c>
      <c r="F64" s="17">
        <f>IF('lao raw lpjml output'!E49&lt;0,0,'lao raw lpjml output'!E49)</f>
        <v>755.65200000000004</v>
      </c>
      <c r="G64" s="17">
        <f>IF('lao raw lpjml output'!F49&lt;0,0,'lao raw lpjml output'!F49)</f>
        <v>767.01199999999994</v>
      </c>
      <c r="H64" s="17">
        <f>IF('lao raw lpjml output'!G49&lt;0,0,'lao raw lpjml output'!G49)</f>
        <v>748.822</v>
      </c>
      <c r="I64" s="17">
        <f>IF('lao raw lpjml output'!H49&lt;0,0,'lao raw lpjml output'!H49)</f>
        <v>785.65700000000004</v>
      </c>
      <c r="J64" s="17">
        <f>IF('lao raw lpjml output'!I49&lt;0,0,'lao raw lpjml output'!I49)</f>
        <v>624.48099999999999</v>
      </c>
      <c r="K64" s="17">
        <f>IF('lao raw lpjml output'!J49&lt;0,0,'lao raw lpjml output'!J49)</f>
        <v>652.98099999999999</v>
      </c>
      <c r="L64" s="17">
        <f>IF('lao raw lpjml output'!K49&lt;0,0,'lao raw lpjml output'!K49)</f>
        <v>694.10400000000004</v>
      </c>
      <c r="M64" s="17">
        <f>IF('lao raw lpjml output'!L49&lt;0,0,'lao raw lpjml output'!L49)</f>
        <v>753.98</v>
      </c>
      <c r="N64" s="17">
        <f>IF('lao raw lpjml output'!M49&lt;0,0,'lao raw lpjml output'!M49)</f>
        <v>742.73900000000003</v>
      </c>
      <c r="O64" s="17">
        <f>IF('lao raw lpjml output'!N49&lt;0,0,'lao raw lpjml output'!N49)</f>
        <v>771.66800000000001</v>
      </c>
      <c r="P64" s="17">
        <f>IF('lao raw lpjml output'!O49&lt;0,0,'lao raw lpjml output'!O49)</f>
        <v>749.93</v>
      </c>
      <c r="Q64" s="17">
        <f>IF('lao raw lpjml output'!P49&lt;0,0,'lao raw lpjml output'!P49)</f>
        <v>713.34199999999998</v>
      </c>
      <c r="R64" s="17">
        <f>IF('lao raw lpjml output'!Q49&lt;0,0,'lao raw lpjml output'!Q49)</f>
        <v>766.44399999999996</v>
      </c>
      <c r="S64" s="17">
        <f>IF('lao raw lpjml output'!R49&lt;0,0,'lao raw lpjml output'!R49)</f>
        <v>726.44200000000001</v>
      </c>
      <c r="T64" s="17">
        <f>IF('lao raw lpjml output'!S49&lt;0,0,'lao raw lpjml output'!S49)</f>
        <v>780.76300000000003</v>
      </c>
      <c r="U64" s="17">
        <f>IF('lao raw lpjml output'!T49&lt;0,0,'lao raw lpjml output'!T49)</f>
        <v>813.55</v>
      </c>
      <c r="V64" s="17">
        <f>IF('lao raw lpjml output'!U49&lt;0,0,'lao raw lpjml output'!U49)</f>
        <v>649.89700000000005</v>
      </c>
      <c r="W64" s="17">
        <f>IF('lao raw lpjml output'!V49&lt;0,0,'lao raw lpjml output'!V49)</f>
        <v>731.14800000000002</v>
      </c>
      <c r="X64" s="17">
        <f>IF('lao raw lpjml output'!W49&lt;0,0,'lao raw lpjml output'!W49)</f>
        <v>726.19200000000001</v>
      </c>
      <c r="Y64" s="17">
        <f>IF('lao raw lpjml output'!X49&lt;0,0,'lao raw lpjml output'!X49)</f>
        <v>717.154</v>
      </c>
      <c r="Z64" s="17">
        <f>IF('lao raw lpjml output'!Y49&lt;0,0,'lao raw lpjml output'!Y49)</f>
        <v>711.69500000000005</v>
      </c>
      <c r="AA64" s="17">
        <f>IF('lao raw lpjml output'!Z49&lt;0,0,'lao raw lpjml output'!Z49)</f>
        <v>836.56299999999999</v>
      </c>
      <c r="AB64" s="17">
        <f>IF('lao raw lpjml output'!AA49&lt;0,0,'lao raw lpjml output'!AA49)</f>
        <v>809.75599999999997</v>
      </c>
      <c r="AC64" s="17">
        <f>IF('lao raw lpjml output'!AB49&lt;0,0,'lao raw lpjml output'!AB49)</f>
        <v>730.63</v>
      </c>
      <c r="AD64" s="17">
        <f>IF('lao raw lpjml output'!AC49&lt;0,0,'lao raw lpjml output'!AC49)</f>
        <v>749.38300000000004</v>
      </c>
      <c r="AE64" s="17">
        <f>IF('lao raw lpjml output'!AD49&lt;0,0,'lao raw lpjml output'!AD49)</f>
        <v>786.48599999999999</v>
      </c>
      <c r="AF64" s="17">
        <f>IF('lao raw lpjml output'!AE49&lt;0,0,'lao raw lpjml output'!AE49)</f>
        <v>786.48599999999999</v>
      </c>
      <c r="AG64" s="17">
        <f>IF('lao raw lpjml output'!AF49&lt;0,0,'lao raw lpjml output'!AF49)</f>
        <v>759.45600000000002</v>
      </c>
      <c r="AH64" s="17">
        <f>IF('lao raw lpjml output'!AG49&lt;0,0,'lao raw lpjml output'!AG49)</f>
        <v>759.45600000000002</v>
      </c>
      <c r="AI64" s="17">
        <f>IF('lao raw lpjml output'!AH49&lt;0,0,'lao raw lpjml output'!AH49)</f>
        <v>739.63199999999995</v>
      </c>
      <c r="AJ64" s="17">
        <f>IF('lao raw lpjml output'!AI49&lt;0,0,'lao raw lpjml output'!AI49)</f>
        <v>719.63900000000001</v>
      </c>
      <c r="AK64" s="17">
        <f>IF('lao raw lpjml output'!AJ49&lt;0,0,'lao raw lpjml output'!AJ49)</f>
        <v>815.37800000000004</v>
      </c>
      <c r="AL64" s="17">
        <f>IF('lao raw lpjml output'!AK49&lt;0,0,'lao raw lpjml output'!AK49)</f>
        <v>770.94500000000005</v>
      </c>
      <c r="AM64" s="17">
        <f>IF('lao raw lpjml output'!AL49&lt;0,0,'lao raw lpjml output'!AL49)</f>
        <v>900.55499999999995</v>
      </c>
      <c r="AN64" s="17">
        <f>IF('lao raw lpjml output'!AM49&lt;0,0,'lao raw lpjml output'!AM49)</f>
        <v>705.32399999999996</v>
      </c>
      <c r="AO64" s="17">
        <f>IF('lao raw lpjml output'!AN49&lt;0,0,'lao raw lpjml output'!AN49)</f>
        <v>775.61500000000001</v>
      </c>
      <c r="AP64" s="17">
        <f>IF('lao raw lpjml output'!AO49&lt;0,0,'lao raw lpjml output'!AO49)</f>
        <v>837.64300000000003</v>
      </c>
    </row>
    <row r="65" spans="1:42" x14ac:dyDescent="0.35">
      <c r="A65" s="52"/>
      <c r="B65" s="17">
        <f>IF('lao raw lpjml output'!A50&lt;0,0,'lao raw lpjml output'!A50)</f>
        <v>838.98599999999999</v>
      </c>
      <c r="C65" s="17">
        <f>IF('lao raw lpjml output'!B50&lt;0,0,'lao raw lpjml output'!B50)</f>
        <v>741.29200000000003</v>
      </c>
      <c r="D65" s="17">
        <f>IF('lao raw lpjml output'!C50&lt;0,0,'lao raw lpjml output'!C50)</f>
        <v>673.02300000000002</v>
      </c>
      <c r="E65" s="17">
        <f>IF('lao raw lpjml output'!D50&lt;0,0,'lao raw lpjml output'!D50)</f>
        <v>754.37800000000004</v>
      </c>
      <c r="F65" s="17">
        <f>IF('lao raw lpjml output'!E50&lt;0,0,'lao raw lpjml output'!E50)</f>
        <v>755.84</v>
      </c>
      <c r="G65" s="17">
        <f>IF('lao raw lpjml output'!F50&lt;0,0,'lao raw lpjml output'!F50)</f>
        <v>768.57500000000005</v>
      </c>
      <c r="H65" s="17">
        <f>IF('lao raw lpjml output'!G50&lt;0,0,'lao raw lpjml output'!G50)</f>
        <v>758.89400000000001</v>
      </c>
      <c r="I65" s="17">
        <f>IF('lao raw lpjml output'!H50&lt;0,0,'lao raw lpjml output'!H50)</f>
        <v>792.43200000000002</v>
      </c>
      <c r="J65" s="17">
        <f>IF('lao raw lpjml output'!I50&lt;0,0,'lao raw lpjml output'!I50)</f>
        <v>637.36800000000005</v>
      </c>
      <c r="K65" s="17">
        <f>IF('lao raw lpjml output'!J50&lt;0,0,'lao raw lpjml output'!J50)</f>
        <v>652.99300000000005</v>
      </c>
      <c r="L65" s="17">
        <f>IF('lao raw lpjml output'!K50&lt;0,0,'lao raw lpjml output'!K50)</f>
        <v>697.66499999999996</v>
      </c>
      <c r="M65" s="17">
        <f>IF('lao raw lpjml output'!L50&lt;0,0,'lao raw lpjml output'!L50)</f>
        <v>754.09</v>
      </c>
      <c r="N65" s="17">
        <f>IF('lao raw lpjml output'!M50&lt;0,0,'lao raw lpjml output'!M50)</f>
        <v>744.26700000000005</v>
      </c>
      <c r="O65" s="17">
        <f>IF('lao raw lpjml output'!N50&lt;0,0,'lao raw lpjml output'!N50)</f>
        <v>771.82100000000003</v>
      </c>
      <c r="P65" s="17">
        <f>IF('lao raw lpjml output'!O50&lt;0,0,'lao raw lpjml output'!O50)</f>
        <v>751.60500000000002</v>
      </c>
      <c r="Q65" s="17">
        <f>IF('lao raw lpjml output'!P50&lt;0,0,'lao raw lpjml output'!P50)</f>
        <v>717.91399999999999</v>
      </c>
      <c r="R65" s="17">
        <f>IF('lao raw lpjml output'!Q50&lt;0,0,'lao raw lpjml output'!Q50)</f>
        <v>772.20600000000002</v>
      </c>
      <c r="S65" s="17">
        <f>IF('lao raw lpjml output'!R50&lt;0,0,'lao raw lpjml output'!R50)</f>
        <v>726.85599999999999</v>
      </c>
      <c r="T65" s="17">
        <f>IF('lao raw lpjml output'!S50&lt;0,0,'lao raw lpjml output'!S50)</f>
        <v>781.50199999999995</v>
      </c>
      <c r="U65" s="17">
        <f>IF('lao raw lpjml output'!T50&lt;0,0,'lao raw lpjml output'!T50)</f>
        <v>816.38099999999997</v>
      </c>
      <c r="V65" s="17">
        <f>IF('lao raw lpjml output'!U50&lt;0,0,'lao raw lpjml output'!U50)</f>
        <v>650.04399999999998</v>
      </c>
      <c r="W65" s="17">
        <f>IF('lao raw lpjml output'!V50&lt;0,0,'lao raw lpjml output'!V50)</f>
        <v>742.32299999999998</v>
      </c>
      <c r="X65" s="17">
        <f>IF('lao raw lpjml output'!W50&lt;0,0,'lao raw lpjml output'!W50)</f>
        <v>730.601</v>
      </c>
      <c r="Y65" s="17">
        <f>IF('lao raw lpjml output'!X50&lt;0,0,'lao raw lpjml output'!X50)</f>
        <v>722.41499999999996</v>
      </c>
      <c r="Z65" s="17">
        <f>IF('lao raw lpjml output'!Y50&lt;0,0,'lao raw lpjml output'!Y50)</f>
        <v>711.89599999999996</v>
      </c>
      <c r="AA65" s="17">
        <f>IF('lao raw lpjml output'!Z50&lt;0,0,'lao raw lpjml output'!Z50)</f>
        <v>837.69200000000001</v>
      </c>
      <c r="AB65" s="17">
        <f>IF('lao raw lpjml output'!AA50&lt;0,0,'lao raw lpjml output'!AA50)</f>
        <v>811.375</v>
      </c>
      <c r="AC65" s="17">
        <f>IF('lao raw lpjml output'!AB50&lt;0,0,'lao raw lpjml output'!AB50)</f>
        <v>732.92700000000002</v>
      </c>
      <c r="AD65" s="17">
        <f>IF('lao raw lpjml output'!AC50&lt;0,0,'lao raw lpjml output'!AC50)</f>
        <v>753.50699999999995</v>
      </c>
      <c r="AE65" s="17">
        <f>IF('lao raw lpjml output'!AD50&lt;0,0,'lao raw lpjml output'!AD50)</f>
        <v>798.63099999999997</v>
      </c>
      <c r="AF65" s="17">
        <f>IF('lao raw lpjml output'!AE50&lt;0,0,'lao raw lpjml output'!AE50)</f>
        <v>798.63099999999997</v>
      </c>
      <c r="AG65" s="17">
        <f>IF('lao raw lpjml output'!AF50&lt;0,0,'lao raw lpjml output'!AF50)</f>
        <v>768.75599999999997</v>
      </c>
      <c r="AH65" s="17">
        <f>IF('lao raw lpjml output'!AG50&lt;0,0,'lao raw lpjml output'!AG50)</f>
        <v>768.75599999999997</v>
      </c>
      <c r="AI65" s="17">
        <f>IF('lao raw lpjml output'!AH50&lt;0,0,'lao raw lpjml output'!AH50)</f>
        <v>741.55899999999997</v>
      </c>
      <c r="AJ65" s="17">
        <f>IF('lao raw lpjml output'!AI50&lt;0,0,'lao raw lpjml output'!AI50)</f>
        <v>738.77099999999996</v>
      </c>
      <c r="AK65" s="17">
        <f>IF('lao raw lpjml output'!AJ50&lt;0,0,'lao raw lpjml output'!AJ50)</f>
        <v>817.32500000000005</v>
      </c>
      <c r="AL65" s="17">
        <f>IF('lao raw lpjml output'!AK50&lt;0,0,'lao raw lpjml output'!AK50)</f>
        <v>771.31100000000004</v>
      </c>
      <c r="AM65" s="17">
        <f>IF('lao raw lpjml output'!AL50&lt;0,0,'lao raw lpjml output'!AL50)</f>
        <v>902.22199999999998</v>
      </c>
      <c r="AN65" s="17">
        <f>IF('lao raw lpjml output'!AM50&lt;0,0,'lao raw lpjml output'!AM50)</f>
        <v>705.51800000000003</v>
      </c>
      <c r="AO65" s="17">
        <f>IF('lao raw lpjml output'!AN50&lt;0,0,'lao raw lpjml output'!AN50)</f>
        <v>777.26700000000005</v>
      </c>
      <c r="AP65" s="17">
        <f>IF('lao raw lpjml output'!AO50&lt;0,0,'lao raw lpjml output'!AO50)</f>
        <v>838.98599999999999</v>
      </c>
    </row>
    <row r="66" spans="1:42" x14ac:dyDescent="0.35">
      <c r="A66" s="52"/>
      <c r="B66" s="17">
        <f>IF('lao raw lpjml output'!A51&lt;0,0,'lao raw lpjml output'!A51)</f>
        <v>843.59799999999996</v>
      </c>
      <c r="C66" s="17">
        <f>IF('lao raw lpjml output'!B51&lt;0,0,'lao raw lpjml output'!B51)</f>
        <v>744.43299999999999</v>
      </c>
      <c r="D66" s="17">
        <f>IF('lao raw lpjml output'!C51&lt;0,0,'lao raw lpjml output'!C51)</f>
        <v>674.005</v>
      </c>
      <c r="E66" s="17">
        <f>IF('lao raw lpjml output'!D51&lt;0,0,'lao raw lpjml output'!D51)</f>
        <v>756.68</v>
      </c>
      <c r="F66" s="17">
        <f>IF('lao raw lpjml output'!E51&lt;0,0,'lao raw lpjml output'!E51)</f>
        <v>757.34400000000005</v>
      </c>
      <c r="G66" s="17">
        <f>IF('lao raw lpjml output'!F51&lt;0,0,'lao raw lpjml output'!F51)</f>
        <v>773.08</v>
      </c>
      <c r="H66" s="17">
        <f>IF('lao raw lpjml output'!G51&lt;0,0,'lao raw lpjml output'!G51)</f>
        <v>764.05100000000004</v>
      </c>
      <c r="I66" s="17">
        <f>IF('lao raw lpjml output'!H51&lt;0,0,'lao raw lpjml output'!H51)</f>
        <v>794.149</v>
      </c>
      <c r="J66" s="17">
        <f>IF('lao raw lpjml output'!I51&lt;0,0,'lao raw lpjml output'!I51)</f>
        <v>637.73900000000003</v>
      </c>
      <c r="K66" s="17">
        <f>IF('lao raw lpjml output'!J51&lt;0,0,'lao raw lpjml output'!J51)</f>
        <v>656.80700000000002</v>
      </c>
      <c r="L66" s="17">
        <f>IF('lao raw lpjml output'!K51&lt;0,0,'lao raw lpjml output'!K51)</f>
        <v>700.447</v>
      </c>
      <c r="M66" s="17">
        <f>IF('lao raw lpjml output'!L51&lt;0,0,'lao raw lpjml output'!L51)</f>
        <v>755.99199999999996</v>
      </c>
      <c r="N66" s="17">
        <f>IF('lao raw lpjml output'!M51&lt;0,0,'lao raw lpjml output'!M51)</f>
        <v>752.70500000000004</v>
      </c>
      <c r="O66" s="17">
        <f>IF('lao raw lpjml output'!N51&lt;0,0,'lao raw lpjml output'!N51)</f>
        <v>774.56100000000004</v>
      </c>
      <c r="P66" s="17">
        <f>IF('lao raw lpjml output'!O51&lt;0,0,'lao raw lpjml output'!O51)</f>
        <v>761.68799999999999</v>
      </c>
      <c r="Q66" s="17">
        <f>IF('lao raw lpjml output'!P51&lt;0,0,'lao raw lpjml output'!P51)</f>
        <v>718.01599999999996</v>
      </c>
      <c r="R66" s="17">
        <f>IF('lao raw lpjml output'!Q51&lt;0,0,'lao raw lpjml output'!Q51)</f>
        <v>776.93700000000001</v>
      </c>
      <c r="S66" s="17">
        <f>IF('lao raw lpjml output'!R51&lt;0,0,'lao raw lpjml output'!R51)</f>
        <v>731.42700000000002</v>
      </c>
      <c r="T66" s="17">
        <f>IF('lao raw lpjml output'!S51&lt;0,0,'lao raw lpjml output'!S51)</f>
        <v>783.30100000000004</v>
      </c>
      <c r="U66" s="17">
        <f>IF('lao raw lpjml output'!T51&lt;0,0,'lao raw lpjml output'!T51)</f>
        <v>818.64400000000001</v>
      </c>
      <c r="V66" s="17">
        <f>IF('lao raw lpjml output'!U51&lt;0,0,'lao raw lpjml output'!U51)</f>
        <v>656.73400000000004</v>
      </c>
      <c r="W66" s="17">
        <f>IF('lao raw lpjml output'!V51&lt;0,0,'lao raw lpjml output'!V51)</f>
        <v>746.96100000000001</v>
      </c>
      <c r="X66" s="17">
        <f>IF('lao raw lpjml output'!W51&lt;0,0,'lao raw lpjml output'!W51)</f>
        <v>736.93200000000002</v>
      </c>
      <c r="Y66" s="17">
        <f>IF('lao raw lpjml output'!X51&lt;0,0,'lao raw lpjml output'!X51)</f>
        <v>725.01499999999999</v>
      </c>
      <c r="Z66" s="17">
        <f>IF('lao raw lpjml output'!Y51&lt;0,0,'lao raw lpjml output'!Y51)</f>
        <v>714.44</v>
      </c>
      <c r="AA66" s="17">
        <f>IF('lao raw lpjml output'!Z51&lt;0,0,'lao raw lpjml output'!Z51)</f>
        <v>839.66700000000003</v>
      </c>
      <c r="AB66" s="17">
        <f>IF('lao raw lpjml output'!AA51&lt;0,0,'lao raw lpjml output'!AA51)</f>
        <v>815.51300000000003</v>
      </c>
      <c r="AC66" s="17">
        <f>IF('lao raw lpjml output'!AB51&lt;0,0,'lao raw lpjml output'!AB51)</f>
        <v>745.774</v>
      </c>
      <c r="AD66" s="17">
        <f>IF('lao raw lpjml output'!AC51&lt;0,0,'lao raw lpjml output'!AC51)</f>
        <v>754.92899999999997</v>
      </c>
      <c r="AE66" s="17">
        <f>IF('lao raw lpjml output'!AD51&lt;0,0,'lao raw lpjml output'!AD51)</f>
        <v>799.11500000000001</v>
      </c>
      <c r="AF66" s="17">
        <f>IF('lao raw lpjml output'!AE51&lt;0,0,'lao raw lpjml output'!AE51)</f>
        <v>799.11500000000001</v>
      </c>
      <c r="AG66" s="17">
        <f>IF('lao raw lpjml output'!AF51&lt;0,0,'lao raw lpjml output'!AF51)</f>
        <v>771.90800000000002</v>
      </c>
      <c r="AH66" s="17">
        <f>IF('lao raw lpjml output'!AG51&lt;0,0,'lao raw lpjml output'!AG51)</f>
        <v>771.90800000000002</v>
      </c>
      <c r="AI66" s="17">
        <f>IF('lao raw lpjml output'!AH51&lt;0,0,'lao raw lpjml output'!AH51)</f>
        <v>742.08100000000002</v>
      </c>
      <c r="AJ66" s="17">
        <f>IF('lao raw lpjml output'!AI51&lt;0,0,'lao raw lpjml output'!AI51)</f>
        <v>739.40499999999997</v>
      </c>
      <c r="AK66" s="17">
        <f>IF('lao raw lpjml output'!AJ51&lt;0,0,'lao raw lpjml output'!AJ51)</f>
        <v>825.61400000000003</v>
      </c>
      <c r="AL66" s="17">
        <f>IF('lao raw lpjml output'!AK51&lt;0,0,'lao raw lpjml output'!AK51)</f>
        <v>775.625</v>
      </c>
      <c r="AM66" s="17">
        <f>IF('lao raw lpjml output'!AL51&lt;0,0,'lao raw lpjml output'!AL51)</f>
        <v>904.27200000000005</v>
      </c>
      <c r="AN66" s="17">
        <f>IF('lao raw lpjml output'!AM51&lt;0,0,'lao raw lpjml output'!AM51)</f>
        <v>706.74599999999998</v>
      </c>
      <c r="AO66" s="17">
        <f>IF('lao raw lpjml output'!AN51&lt;0,0,'lao raw lpjml output'!AN51)</f>
        <v>779.05</v>
      </c>
      <c r="AP66" s="17">
        <f>IF('lao raw lpjml output'!AO51&lt;0,0,'lao raw lpjml output'!AO51)</f>
        <v>843.59799999999996</v>
      </c>
    </row>
    <row r="67" spans="1:42" x14ac:dyDescent="0.35">
      <c r="A67" s="52"/>
      <c r="B67" s="17">
        <f>IF('lao raw lpjml output'!A52&lt;0,0,'lao raw lpjml output'!A52)</f>
        <v>845.01199999999994</v>
      </c>
      <c r="C67" s="17">
        <f>IF('lao raw lpjml output'!B52&lt;0,0,'lao raw lpjml output'!B52)</f>
        <v>744.80799999999999</v>
      </c>
      <c r="D67" s="17">
        <f>IF('lao raw lpjml output'!C52&lt;0,0,'lao raw lpjml output'!C52)</f>
        <v>675.11500000000001</v>
      </c>
      <c r="E67" s="17">
        <f>IF('lao raw lpjml output'!D52&lt;0,0,'lao raw lpjml output'!D52)</f>
        <v>757.77</v>
      </c>
      <c r="F67" s="17">
        <f>IF('lao raw lpjml output'!E52&lt;0,0,'lao raw lpjml output'!E52)</f>
        <v>758.61199999999997</v>
      </c>
      <c r="G67" s="17">
        <f>IF('lao raw lpjml output'!F52&lt;0,0,'lao raw lpjml output'!F52)</f>
        <v>778.26099999999997</v>
      </c>
      <c r="H67" s="17">
        <f>IF('lao raw lpjml output'!G52&lt;0,0,'lao raw lpjml output'!G52)</f>
        <v>765.52</v>
      </c>
      <c r="I67" s="17">
        <f>IF('lao raw lpjml output'!H52&lt;0,0,'lao raw lpjml output'!H52)</f>
        <v>796.84299999999996</v>
      </c>
      <c r="J67" s="17">
        <f>IF('lao raw lpjml output'!I52&lt;0,0,'lao raw lpjml output'!I52)</f>
        <v>639.33500000000004</v>
      </c>
      <c r="K67" s="17">
        <f>IF('lao raw lpjml output'!J52&lt;0,0,'lao raw lpjml output'!J52)</f>
        <v>658.08100000000002</v>
      </c>
      <c r="L67" s="17">
        <f>IF('lao raw lpjml output'!K52&lt;0,0,'lao raw lpjml output'!K52)</f>
        <v>701.42499999999995</v>
      </c>
      <c r="M67" s="17">
        <f>IF('lao raw lpjml output'!L52&lt;0,0,'lao raw lpjml output'!L52)</f>
        <v>756.19100000000003</v>
      </c>
      <c r="N67" s="17">
        <f>IF('lao raw lpjml output'!M52&lt;0,0,'lao raw lpjml output'!M52)</f>
        <v>758.24</v>
      </c>
      <c r="O67" s="17">
        <f>IF('lao raw lpjml output'!N52&lt;0,0,'lao raw lpjml output'!N52)</f>
        <v>780.01499999999999</v>
      </c>
      <c r="P67" s="17">
        <f>IF('lao raw lpjml output'!O52&lt;0,0,'lao raw lpjml output'!O52)</f>
        <v>763.029</v>
      </c>
      <c r="Q67" s="17">
        <f>IF('lao raw lpjml output'!P52&lt;0,0,'lao raw lpjml output'!P52)</f>
        <v>720.16899999999998</v>
      </c>
      <c r="R67" s="17">
        <f>IF('lao raw lpjml output'!Q52&lt;0,0,'lao raw lpjml output'!Q52)</f>
        <v>777.87300000000005</v>
      </c>
      <c r="S67" s="17">
        <f>IF('lao raw lpjml output'!R52&lt;0,0,'lao raw lpjml output'!R52)</f>
        <v>733.077</v>
      </c>
      <c r="T67" s="17">
        <f>IF('lao raw lpjml output'!S52&lt;0,0,'lao raw lpjml output'!S52)</f>
        <v>784.82100000000003</v>
      </c>
      <c r="U67" s="17">
        <f>IF('lao raw lpjml output'!T52&lt;0,0,'lao raw lpjml output'!T52)</f>
        <v>829.44500000000005</v>
      </c>
      <c r="V67" s="17">
        <f>IF('lao raw lpjml output'!U52&lt;0,0,'lao raw lpjml output'!U52)</f>
        <v>659.16399999999999</v>
      </c>
      <c r="W67" s="17">
        <f>IF('lao raw lpjml output'!V52&lt;0,0,'lao raw lpjml output'!V52)</f>
        <v>750.27499999999998</v>
      </c>
      <c r="X67" s="17">
        <f>IF('lao raw lpjml output'!W52&lt;0,0,'lao raw lpjml output'!W52)</f>
        <v>737.38699999999994</v>
      </c>
      <c r="Y67" s="17">
        <f>IF('lao raw lpjml output'!X52&lt;0,0,'lao raw lpjml output'!X52)</f>
        <v>726.81600000000003</v>
      </c>
      <c r="Z67" s="17">
        <f>IF('lao raw lpjml output'!Y52&lt;0,0,'lao raw lpjml output'!Y52)</f>
        <v>715.25599999999997</v>
      </c>
      <c r="AA67" s="17">
        <f>IF('lao raw lpjml output'!Z52&lt;0,0,'lao raw lpjml output'!Z52)</f>
        <v>839.68700000000001</v>
      </c>
      <c r="AB67" s="17">
        <f>IF('lao raw lpjml output'!AA52&lt;0,0,'lao raw lpjml output'!AA52)</f>
        <v>820.64099999999996</v>
      </c>
      <c r="AC67" s="17">
        <f>IF('lao raw lpjml output'!AB52&lt;0,0,'lao raw lpjml output'!AB52)</f>
        <v>749.34900000000005</v>
      </c>
      <c r="AD67" s="17">
        <f>IF('lao raw lpjml output'!AC52&lt;0,0,'lao raw lpjml output'!AC52)</f>
        <v>755.37</v>
      </c>
      <c r="AE67" s="17">
        <f>IF('lao raw lpjml output'!AD52&lt;0,0,'lao raw lpjml output'!AD52)</f>
        <v>805.03300000000002</v>
      </c>
      <c r="AF67" s="17">
        <f>IF('lao raw lpjml output'!AE52&lt;0,0,'lao raw lpjml output'!AE52)</f>
        <v>805.03300000000002</v>
      </c>
      <c r="AG67" s="17">
        <f>IF('lao raw lpjml output'!AF52&lt;0,0,'lao raw lpjml output'!AF52)</f>
        <v>773.28899999999999</v>
      </c>
      <c r="AH67" s="17">
        <f>IF('lao raw lpjml output'!AG52&lt;0,0,'lao raw lpjml output'!AG52)</f>
        <v>773.28899999999999</v>
      </c>
      <c r="AI67" s="17">
        <f>IF('lao raw lpjml output'!AH52&lt;0,0,'lao raw lpjml output'!AH52)</f>
        <v>748.56799999999998</v>
      </c>
      <c r="AJ67" s="17">
        <f>IF('lao raw lpjml output'!AI52&lt;0,0,'lao raw lpjml output'!AI52)</f>
        <v>742.99199999999996</v>
      </c>
      <c r="AK67" s="17">
        <f>IF('lao raw lpjml output'!AJ52&lt;0,0,'lao raw lpjml output'!AJ52)</f>
        <v>832.39400000000001</v>
      </c>
      <c r="AL67" s="17">
        <f>IF('lao raw lpjml output'!AK52&lt;0,0,'lao raw lpjml output'!AK52)</f>
        <v>777.94600000000003</v>
      </c>
      <c r="AM67" s="17">
        <f>IF('lao raw lpjml output'!AL52&lt;0,0,'lao raw lpjml output'!AL52)</f>
        <v>905.56399999999996</v>
      </c>
      <c r="AN67" s="17">
        <f>IF('lao raw lpjml output'!AM52&lt;0,0,'lao raw lpjml output'!AM52)</f>
        <v>719.13199999999995</v>
      </c>
      <c r="AO67" s="17">
        <f>IF('lao raw lpjml output'!AN52&lt;0,0,'lao raw lpjml output'!AN52)</f>
        <v>783.09799999999996</v>
      </c>
      <c r="AP67" s="17">
        <f>IF('lao raw lpjml output'!AO52&lt;0,0,'lao raw lpjml output'!AO52)</f>
        <v>845.01199999999994</v>
      </c>
    </row>
    <row r="68" spans="1:42" x14ac:dyDescent="0.35">
      <c r="A68" s="52"/>
      <c r="B68" s="17">
        <f>IF('lao raw lpjml output'!A53&lt;0,0,'lao raw lpjml output'!A53)</f>
        <v>847.62699999999995</v>
      </c>
      <c r="C68" s="17">
        <f>IF('lao raw lpjml output'!B53&lt;0,0,'lao raw lpjml output'!B53)</f>
        <v>746.50800000000004</v>
      </c>
      <c r="D68" s="17">
        <f>IF('lao raw lpjml output'!C53&lt;0,0,'lao raw lpjml output'!C53)</f>
        <v>675.50599999999997</v>
      </c>
      <c r="E68" s="17">
        <f>IF('lao raw lpjml output'!D53&lt;0,0,'lao raw lpjml output'!D53)</f>
        <v>760.41200000000003</v>
      </c>
      <c r="F68" s="17">
        <f>IF('lao raw lpjml output'!E53&lt;0,0,'lao raw lpjml output'!E53)</f>
        <v>761.78499999999997</v>
      </c>
      <c r="G68" s="17">
        <f>IF('lao raw lpjml output'!F53&lt;0,0,'lao raw lpjml output'!F53)</f>
        <v>779.70500000000004</v>
      </c>
      <c r="H68" s="17">
        <f>IF('lao raw lpjml output'!G53&lt;0,0,'lao raw lpjml output'!G53)</f>
        <v>765.53599999999994</v>
      </c>
      <c r="I68" s="17">
        <f>IF('lao raw lpjml output'!H53&lt;0,0,'lao raw lpjml output'!H53)</f>
        <v>809.96400000000006</v>
      </c>
      <c r="J68" s="17">
        <f>IF('lao raw lpjml output'!I53&lt;0,0,'lao raw lpjml output'!I53)</f>
        <v>650.178</v>
      </c>
      <c r="K68" s="17">
        <f>IF('lao raw lpjml output'!J53&lt;0,0,'lao raw lpjml output'!J53)</f>
        <v>659.25900000000001</v>
      </c>
      <c r="L68" s="17">
        <f>IF('lao raw lpjml output'!K53&lt;0,0,'lao raw lpjml output'!K53)</f>
        <v>705.08100000000002</v>
      </c>
      <c r="M68" s="17">
        <f>IF('lao raw lpjml output'!L53&lt;0,0,'lao raw lpjml output'!L53)</f>
        <v>759.00800000000004</v>
      </c>
      <c r="N68" s="17">
        <f>IF('lao raw lpjml output'!M53&lt;0,0,'lao raw lpjml output'!M53)</f>
        <v>759.63699999999994</v>
      </c>
      <c r="O68" s="17">
        <f>IF('lao raw lpjml output'!N53&lt;0,0,'lao raw lpjml output'!N53)</f>
        <v>781.50699999999995</v>
      </c>
      <c r="P68" s="17">
        <f>IF('lao raw lpjml output'!O53&lt;0,0,'lao raw lpjml output'!O53)</f>
        <v>764.17700000000002</v>
      </c>
      <c r="Q68" s="17">
        <f>IF('lao raw lpjml output'!P53&lt;0,0,'lao raw lpjml output'!P53)</f>
        <v>729.89300000000003</v>
      </c>
      <c r="R68" s="17">
        <f>IF('lao raw lpjml output'!Q53&lt;0,0,'lao raw lpjml output'!Q53)</f>
        <v>783.69299999999998</v>
      </c>
      <c r="S68" s="17">
        <f>IF('lao raw lpjml output'!R53&lt;0,0,'lao raw lpjml output'!R53)</f>
        <v>733.21799999999996</v>
      </c>
      <c r="T68" s="17">
        <f>IF('lao raw lpjml output'!S53&lt;0,0,'lao raw lpjml output'!S53)</f>
        <v>791.66899999999998</v>
      </c>
      <c r="U68" s="17">
        <f>IF('lao raw lpjml output'!T53&lt;0,0,'lao raw lpjml output'!T53)</f>
        <v>830.62199999999996</v>
      </c>
      <c r="V68" s="17">
        <f>IF('lao raw lpjml output'!U53&lt;0,0,'lao raw lpjml output'!U53)</f>
        <v>665.51599999999996</v>
      </c>
      <c r="W68" s="17">
        <f>IF('lao raw lpjml output'!V53&lt;0,0,'lao raw lpjml output'!V53)</f>
        <v>751.07100000000003</v>
      </c>
      <c r="X68" s="17">
        <f>IF('lao raw lpjml output'!W53&lt;0,0,'lao raw lpjml output'!W53)</f>
        <v>739.66</v>
      </c>
      <c r="Y68" s="17">
        <f>IF('lao raw lpjml output'!X53&lt;0,0,'lao raw lpjml output'!X53)</f>
        <v>728.90200000000004</v>
      </c>
      <c r="Z68" s="17">
        <f>IF('lao raw lpjml output'!Y53&lt;0,0,'lao raw lpjml output'!Y53)</f>
        <v>721.673</v>
      </c>
      <c r="AA68" s="17">
        <f>IF('lao raw lpjml output'!Z53&lt;0,0,'lao raw lpjml output'!Z53)</f>
        <v>842.96799999999996</v>
      </c>
      <c r="AB68" s="17">
        <f>IF('lao raw lpjml output'!AA53&lt;0,0,'lao raw lpjml output'!AA53)</f>
        <v>825.59500000000003</v>
      </c>
      <c r="AC68" s="17">
        <f>IF('lao raw lpjml output'!AB53&lt;0,0,'lao raw lpjml output'!AB53)</f>
        <v>753.62300000000005</v>
      </c>
      <c r="AD68" s="17">
        <f>IF('lao raw lpjml output'!AC53&lt;0,0,'lao raw lpjml output'!AC53)</f>
        <v>755.61500000000001</v>
      </c>
      <c r="AE68" s="17">
        <f>IF('lao raw lpjml output'!AD53&lt;0,0,'lao raw lpjml output'!AD53)</f>
        <v>809.12</v>
      </c>
      <c r="AF68" s="17">
        <f>IF('lao raw lpjml output'!AE53&lt;0,0,'lao raw lpjml output'!AE53)</f>
        <v>809.12</v>
      </c>
      <c r="AG68" s="17">
        <f>IF('lao raw lpjml output'!AF53&lt;0,0,'lao raw lpjml output'!AF53)</f>
        <v>774.14200000000005</v>
      </c>
      <c r="AH68" s="17">
        <f>IF('lao raw lpjml output'!AG53&lt;0,0,'lao raw lpjml output'!AG53)</f>
        <v>774.14200000000005</v>
      </c>
      <c r="AI68" s="17">
        <f>IF('lao raw lpjml output'!AH53&lt;0,0,'lao raw lpjml output'!AH53)</f>
        <v>748.73</v>
      </c>
      <c r="AJ68" s="17">
        <f>IF('lao raw lpjml output'!AI53&lt;0,0,'lao raw lpjml output'!AI53)</f>
        <v>745.71600000000001</v>
      </c>
      <c r="AK68" s="17">
        <f>IF('lao raw lpjml output'!AJ53&lt;0,0,'lao raw lpjml output'!AJ53)</f>
        <v>833.096</v>
      </c>
      <c r="AL68" s="17">
        <f>IF('lao raw lpjml output'!AK53&lt;0,0,'lao raw lpjml output'!AK53)</f>
        <v>779.66</v>
      </c>
      <c r="AM68" s="17">
        <f>IF('lao raw lpjml output'!AL53&lt;0,0,'lao raw lpjml output'!AL53)</f>
        <v>905.75300000000004</v>
      </c>
      <c r="AN68" s="17">
        <f>IF('lao raw lpjml output'!AM53&lt;0,0,'lao raw lpjml output'!AM53)</f>
        <v>719.21</v>
      </c>
      <c r="AO68" s="17">
        <f>IF('lao raw lpjml output'!AN53&lt;0,0,'lao raw lpjml output'!AN53)</f>
        <v>783.67899999999997</v>
      </c>
      <c r="AP68" s="17">
        <f>IF('lao raw lpjml output'!AO53&lt;0,0,'lao raw lpjml output'!AO53)</f>
        <v>847.62699999999995</v>
      </c>
    </row>
    <row r="69" spans="1:42" x14ac:dyDescent="0.35">
      <c r="A69" s="52"/>
      <c r="B69" s="17">
        <f>IF('lao raw lpjml output'!A54&lt;0,0,'lao raw lpjml output'!A54)</f>
        <v>847.93700000000001</v>
      </c>
      <c r="C69" s="17">
        <f>IF('lao raw lpjml output'!B54&lt;0,0,'lao raw lpjml output'!B54)</f>
        <v>748.43499999999995</v>
      </c>
      <c r="D69" s="17">
        <f>IF('lao raw lpjml output'!C54&lt;0,0,'lao raw lpjml output'!C54)</f>
        <v>676.64700000000005</v>
      </c>
      <c r="E69" s="17">
        <f>IF('lao raw lpjml output'!D54&lt;0,0,'lao raw lpjml output'!D54)</f>
        <v>760.70299999999997</v>
      </c>
      <c r="F69" s="17">
        <f>IF('lao raw lpjml output'!E54&lt;0,0,'lao raw lpjml output'!E54)</f>
        <v>765.14400000000001</v>
      </c>
      <c r="G69" s="17">
        <f>IF('lao raw lpjml output'!F54&lt;0,0,'lao raw lpjml output'!F54)</f>
        <v>784.74400000000003</v>
      </c>
      <c r="H69" s="17">
        <f>IF('lao raw lpjml output'!G54&lt;0,0,'lao raw lpjml output'!G54)</f>
        <v>766.31799999999998</v>
      </c>
      <c r="I69" s="17">
        <f>IF('lao raw lpjml output'!H54&lt;0,0,'lao raw lpjml output'!H54)</f>
        <v>810.14200000000005</v>
      </c>
      <c r="J69" s="17">
        <f>IF('lao raw lpjml output'!I54&lt;0,0,'lao raw lpjml output'!I54)</f>
        <v>652.38800000000003</v>
      </c>
      <c r="K69" s="17">
        <f>IF('lao raw lpjml output'!J54&lt;0,0,'lao raw lpjml output'!J54)</f>
        <v>660.13699999999994</v>
      </c>
      <c r="L69" s="17">
        <f>IF('lao raw lpjml output'!K54&lt;0,0,'lao raw lpjml output'!K54)</f>
        <v>705.20600000000002</v>
      </c>
      <c r="M69" s="17">
        <f>IF('lao raw lpjml output'!L54&lt;0,0,'lao raw lpjml output'!L54)</f>
        <v>761.05</v>
      </c>
      <c r="N69" s="17">
        <f>IF('lao raw lpjml output'!M54&lt;0,0,'lao raw lpjml output'!M54)</f>
        <v>760.94899999999996</v>
      </c>
      <c r="O69" s="17">
        <f>IF('lao raw lpjml output'!N54&lt;0,0,'lao raw lpjml output'!N54)</f>
        <v>783.45</v>
      </c>
      <c r="P69" s="17">
        <f>IF('lao raw lpjml output'!O54&lt;0,0,'lao raw lpjml output'!O54)</f>
        <v>768.00199999999995</v>
      </c>
      <c r="Q69" s="17">
        <f>IF('lao raw lpjml output'!P54&lt;0,0,'lao raw lpjml output'!P54)</f>
        <v>734.13300000000004</v>
      </c>
      <c r="R69" s="17">
        <f>IF('lao raw lpjml output'!Q54&lt;0,0,'lao raw lpjml output'!Q54)</f>
        <v>788.22799999999995</v>
      </c>
      <c r="S69" s="17">
        <f>IF('lao raw lpjml output'!R54&lt;0,0,'lao raw lpjml output'!R54)</f>
        <v>736.42700000000002</v>
      </c>
      <c r="T69" s="17">
        <f>IF('lao raw lpjml output'!S54&lt;0,0,'lao raw lpjml output'!S54)</f>
        <v>793.33199999999999</v>
      </c>
      <c r="U69" s="17">
        <f>IF('lao raw lpjml output'!T54&lt;0,0,'lao raw lpjml output'!T54)</f>
        <v>830.702</v>
      </c>
      <c r="V69" s="17">
        <f>IF('lao raw lpjml output'!U54&lt;0,0,'lao raw lpjml output'!U54)</f>
        <v>670.20399999999995</v>
      </c>
      <c r="W69" s="17">
        <f>IF('lao raw lpjml output'!V54&lt;0,0,'lao raw lpjml output'!V54)</f>
        <v>752.10299999999995</v>
      </c>
      <c r="X69" s="17">
        <f>IF('lao raw lpjml output'!W54&lt;0,0,'lao raw lpjml output'!W54)</f>
        <v>744.95100000000002</v>
      </c>
      <c r="Y69" s="17">
        <f>IF('lao raw lpjml output'!X54&lt;0,0,'lao raw lpjml output'!X54)</f>
        <v>729.33799999999997</v>
      </c>
      <c r="Z69" s="17">
        <f>IF('lao raw lpjml output'!Y54&lt;0,0,'lao raw lpjml output'!Y54)</f>
        <v>723.96900000000005</v>
      </c>
      <c r="AA69" s="17">
        <f>IF('lao raw lpjml output'!Z54&lt;0,0,'lao raw lpjml output'!Z54)</f>
        <v>853.95799999999997</v>
      </c>
      <c r="AB69" s="17">
        <f>IF('lao raw lpjml output'!AA54&lt;0,0,'lao raw lpjml output'!AA54)</f>
        <v>830.29499999999996</v>
      </c>
      <c r="AC69" s="17">
        <f>IF('lao raw lpjml output'!AB54&lt;0,0,'lao raw lpjml output'!AB54)</f>
        <v>755.47400000000005</v>
      </c>
      <c r="AD69" s="17">
        <f>IF('lao raw lpjml output'!AC54&lt;0,0,'lao raw lpjml output'!AC54)</f>
        <v>759.64800000000002</v>
      </c>
      <c r="AE69" s="17">
        <f>IF('lao raw lpjml output'!AD54&lt;0,0,'lao raw lpjml output'!AD54)</f>
        <v>823.25699999999995</v>
      </c>
      <c r="AF69" s="17">
        <f>IF('lao raw lpjml output'!AE54&lt;0,0,'lao raw lpjml output'!AE54)</f>
        <v>823.25699999999995</v>
      </c>
      <c r="AG69" s="17">
        <f>IF('lao raw lpjml output'!AF54&lt;0,0,'lao raw lpjml output'!AF54)</f>
        <v>775.524</v>
      </c>
      <c r="AH69" s="17">
        <f>IF('lao raw lpjml output'!AG54&lt;0,0,'lao raw lpjml output'!AG54)</f>
        <v>775.524</v>
      </c>
      <c r="AI69" s="17">
        <f>IF('lao raw lpjml output'!AH54&lt;0,0,'lao raw lpjml output'!AH54)</f>
        <v>751.49099999999999</v>
      </c>
      <c r="AJ69" s="17">
        <f>IF('lao raw lpjml output'!AI54&lt;0,0,'lao raw lpjml output'!AI54)</f>
        <v>746.84699999999998</v>
      </c>
      <c r="AK69" s="17">
        <f>IF('lao raw lpjml output'!AJ54&lt;0,0,'lao raw lpjml output'!AJ54)</f>
        <v>834.69799999999998</v>
      </c>
      <c r="AL69" s="17">
        <f>IF('lao raw lpjml output'!AK54&lt;0,0,'lao raw lpjml output'!AK54)</f>
        <v>793.85400000000004</v>
      </c>
      <c r="AM69" s="17">
        <f>IF('lao raw lpjml output'!AL54&lt;0,0,'lao raw lpjml output'!AL54)</f>
        <v>907.20500000000004</v>
      </c>
      <c r="AN69" s="17">
        <f>IF('lao raw lpjml output'!AM54&lt;0,0,'lao raw lpjml output'!AM54)</f>
        <v>719.50300000000004</v>
      </c>
      <c r="AO69" s="17">
        <f>IF('lao raw lpjml output'!AN54&lt;0,0,'lao raw lpjml output'!AN54)</f>
        <v>784.09799999999996</v>
      </c>
      <c r="AP69" s="17">
        <f>IF('lao raw lpjml output'!AO54&lt;0,0,'lao raw lpjml output'!AO54)</f>
        <v>847.93700000000001</v>
      </c>
    </row>
    <row r="70" spans="1:42" x14ac:dyDescent="0.35">
      <c r="A70" s="52"/>
      <c r="B70" s="17">
        <f>IF('lao raw lpjml output'!A55&lt;0,0,'lao raw lpjml output'!A55)</f>
        <v>850.64099999999996</v>
      </c>
      <c r="C70" s="17">
        <f>IF('lao raw lpjml output'!B55&lt;0,0,'lao raw lpjml output'!B55)</f>
        <v>752.39800000000002</v>
      </c>
      <c r="D70" s="17">
        <f>IF('lao raw lpjml output'!C55&lt;0,0,'lao raw lpjml output'!C55)</f>
        <v>692.97400000000005</v>
      </c>
      <c r="E70" s="17">
        <f>IF('lao raw lpjml output'!D55&lt;0,0,'lao raw lpjml output'!D55)</f>
        <v>764.24400000000003</v>
      </c>
      <c r="F70" s="17">
        <f>IF('lao raw lpjml output'!E55&lt;0,0,'lao raw lpjml output'!E55)</f>
        <v>765.98500000000001</v>
      </c>
      <c r="G70" s="17">
        <f>IF('lao raw lpjml output'!F55&lt;0,0,'lao raw lpjml output'!F55)</f>
        <v>797.79100000000005</v>
      </c>
      <c r="H70" s="17">
        <f>IF('lao raw lpjml output'!G55&lt;0,0,'lao raw lpjml output'!G55)</f>
        <v>775.64400000000001</v>
      </c>
      <c r="I70" s="17">
        <f>IF('lao raw lpjml output'!H55&lt;0,0,'lao raw lpjml output'!H55)</f>
        <v>815.99599999999998</v>
      </c>
      <c r="J70" s="17">
        <f>IF('lao raw lpjml output'!I55&lt;0,0,'lao raw lpjml output'!I55)</f>
        <v>653.15300000000002</v>
      </c>
      <c r="K70" s="17">
        <f>IF('lao raw lpjml output'!J55&lt;0,0,'lao raw lpjml output'!J55)</f>
        <v>662.54499999999996</v>
      </c>
      <c r="L70" s="17">
        <f>IF('lao raw lpjml output'!K55&lt;0,0,'lao raw lpjml output'!K55)</f>
        <v>705.22900000000004</v>
      </c>
      <c r="M70" s="17">
        <f>IF('lao raw lpjml output'!L55&lt;0,0,'lao raw lpjml output'!L55)</f>
        <v>765.70799999999997</v>
      </c>
      <c r="N70" s="17">
        <f>IF('lao raw lpjml output'!M55&lt;0,0,'lao raw lpjml output'!M55)</f>
        <v>762.34299999999996</v>
      </c>
      <c r="O70" s="17">
        <f>IF('lao raw lpjml output'!N55&lt;0,0,'lao raw lpjml output'!N55)</f>
        <v>785.11400000000003</v>
      </c>
      <c r="P70" s="17">
        <f>IF('lao raw lpjml output'!O55&lt;0,0,'lao raw lpjml output'!O55)</f>
        <v>769.93899999999996</v>
      </c>
      <c r="Q70" s="17">
        <f>IF('lao raw lpjml output'!P55&lt;0,0,'lao raw lpjml output'!P55)</f>
        <v>736.69200000000001</v>
      </c>
      <c r="R70" s="17">
        <f>IF('lao raw lpjml output'!Q55&lt;0,0,'lao raw lpjml output'!Q55)</f>
        <v>789.053</v>
      </c>
      <c r="S70" s="17">
        <f>IF('lao raw lpjml output'!R55&lt;0,0,'lao raw lpjml output'!R55)</f>
        <v>736.85599999999999</v>
      </c>
      <c r="T70" s="17">
        <f>IF('lao raw lpjml output'!S55&lt;0,0,'lao raw lpjml output'!S55)</f>
        <v>794.52499999999998</v>
      </c>
      <c r="U70" s="17">
        <f>IF('lao raw lpjml output'!T55&lt;0,0,'lao raw lpjml output'!T55)</f>
        <v>830.83100000000002</v>
      </c>
      <c r="V70" s="17">
        <f>IF('lao raw lpjml output'!U55&lt;0,0,'lao raw lpjml output'!U55)</f>
        <v>671.4</v>
      </c>
      <c r="W70" s="17">
        <f>IF('lao raw lpjml output'!V55&lt;0,0,'lao raw lpjml output'!V55)</f>
        <v>753.63099999999997</v>
      </c>
      <c r="X70" s="17">
        <f>IF('lao raw lpjml output'!W55&lt;0,0,'lao raw lpjml output'!W55)</f>
        <v>746.83600000000001</v>
      </c>
      <c r="Y70" s="17">
        <f>IF('lao raw lpjml output'!X55&lt;0,0,'lao raw lpjml output'!X55)</f>
        <v>737.55</v>
      </c>
      <c r="Z70" s="17">
        <f>IF('lao raw lpjml output'!Y55&lt;0,0,'lao raw lpjml output'!Y55)</f>
        <v>726.43499999999995</v>
      </c>
      <c r="AA70" s="17">
        <f>IF('lao raw lpjml output'!Z55&lt;0,0,'lao raw lpjml output'!Z55)</f>
        <v>857.45399999999995</v>
      </c>
      <c r="AB70" s="17">
        <f>IF('lao raw lpjml output'!AA55&lt;0,0,'lao raw lpjml output'!AA55)</f>
        <v>831.654</v>
      </c>
      <c r="AC70" s="17">
        <f>IF('lao raw lpjml output'!AB55&lt;0,0,'lao raw lpjml output'!AB55)</f>
        <v>756.76800000000003</v>
      </c>
      <c r="AD70" s="17">
        <f>IF('lao raw lpjml output'!AC55&lt;0,0,'lao raw lpjml output'!AC55)</f>
        <v>761.32500000000005</v>
      </c>
      <c r="AE70" s="17">
        <f>IF('lao raw lpjml output'!AD55&lt;0,0,'lao raw lpjml output'!AD55)</f>
        <v>825.827</v>
      </c>
      <c r="AF70" s="17">
        <f>IF('lao raw lpjml output'!AE55&lt;0,0,'lao raw lpjml output'!AE55)</f>
        <v>825.827</v>
      </c>
      <c r="AG70" s="17">
        <f>IF('lao raw lpjml output'!AF55&lt;0,0,'lao raw lpjml output'!AF55)</f>
        <v>780.72299999999996</v>
      </c>
      <c r="AH70" s="17">
        <f>IF('lao raw lpjml output'!AG55&lt;0,0,'lao raw lpjml output'!AG55)</f>
        <v>780.72299999999996</v>
      </c>
      <c r="AI70" s="17">
        <f>IF('lao raw lpjml output'!AH55&lt;0,0,'lao raw lpjml output'!AH55)</f>
        <v>751.55200000000002</v>
      </c>
      <c r="AJ70" s="17">
        <f>IF('lao raw lpjml output'!AI55&lt;0,0,'lao raw lpjml output'!AI55)</f>
        <v>749.54</v>
      </c>
      <c r="AK70" s="17">
        <f>IF('lao raw lpjml output'!AJ55&lt;0,0,'lao raw lpjml output'!AJ55)</f>
        <v>835.02700000000004</v>
      </c>
      <c r="AL70" s="17">
        <f>IF('lao raw lpjml output'!AK55&lt;0,0,'lao raw lpjml output'!AK55)</f>
        <v>795.33600000000001</v>
      </c>
      <c r="AM70" s="17">
        <f>IF('lao raw lpjml output'!AL55&lt;0,0,'lao raw lpjml output'!AL55)</f>
        <v>908.13900000000001</v>
      </c>
      <c r="AN70" s="17">
        <f>IF('lao raw lpjml output'!AM55&lt;0,0,'lao raw lpjml output'!AM55)</f>
        <v>730.75400000000002</v>
      </c>
      <c r="AO70" s="17">
        <f>IF('lao raw lpjml output'!AN55&lt;0,0,'lao raw lpjml output'!AN55)</f>
        <v>789.86199999999997</v>
      </c>
      <c r="AP70" s="17">
        <f>IF('lao raw lpjml output'!AO55&lt;0,0,'lao raw lpjml output'!AO55)</f>
        <v>850.64099999999996</v>
      </c>
    </row>
    <row r="71" spans="1:42" x14ac:dyDescent="0.35">
      <c r="A71" s="52"/>
      <c r="B71" s="17">
        <f>IF('lao raw lpjml output'!A56&lt;0,0,'lao raw lpjml output'!A56)</f>
        <v>851.29399999999998</v>
      </c>
      <c r="C71" s="17">
        <f>IF('lao raw lpjml output'!B56&lt;0,0,'lao raw lpjml output'!B56)</f>
        <v>755.96100000000001</v>
      </c>
      <c r="D71" s="17">
        <f>IF('lao raw lpjml output'!C56&lt;0,0,'lao raw lpjml output'!C56)</f>
        <v>712.70399999999995</v>
      </c>
      <c r="E71" s="17">
        <f>IF('lao raw lpjml output'!D56&lt;0,0,'lao raw lpjml output'!D56)</f>
        <v>769.90200000000004</v>
      </c>
      <c r="F71" s="17">
        <f>IF('lao raw lpjml output'!E56&lt;0,0,'lao raw lpjml output'!E56)</f>
        <v>768.62099999999998</v>
      </c>
      <c r="G71" s="17">
        <f>IF('lao raw lpjml output'!F56&lt;0,0,'lao raw lpjml output'!F56)</f>
        <v>802.44</v>
      </c>
      <c r="H71" s="17">
        <f>IF('lao raw lpjml output'!G56&lt;0,0,'lao raw lpjml output'!G56)</f>
        <v>778.09100000000001</v>
      </c>
      <c r="I71" s="17">
        <f>IF('lao raw lpjml output'!H56&lt;0,0,'lao raw lpjml output'!H56)</f>
        <v>816.95399999999995</v>
      </c>
      <c r="J71" s="17">
        <f>IF('lao raw lpjml output'!I56&lt;0,0,'lao raw lpjml output'!I56)</f>
        <v>667.077</v>
      </c>
      <c r="K71" s="17">
        <f>IF('lao raw lpjml output'!J56&lt;0,0,'lao raw lpjml output'!J56)</f>
        <v>665.51800000000003</v>
      </c>
      <c r="L71" s="17">
        <f>IF('lao raw lpjml output'!K56&lt;0,0,'lao raw lpjml output'!K56)</f>
        <v>706.81100000000004</v>
      </c>
      <c r="M71" s="17">
        <f>IF('lao raw lpjml output'!L56&lt;0,0,'lao raw lpjml output'!L56)</f>
        <v>766.48400000000004</v>
      </c>
      <c r="N71" s="17">
        <f>IF('lao raw lpjml output'!M56&lt;0,0,'lao raw lpjml output'!M56)</f>
        <v>763.197</v>
      </c>
      <c r="O71" s="17">
        <f>IF('lao raw lpjml output'!N56&lt;0,0,'lao raw lpjml output'!N56)</f>
        <v>786.11900000000003</v>
      </c>
      <c r="P71" s="17">
        <f>IF('lao raw lpjml output'!O56&lt;0,0,'lao raw lpjml output'!O56)</f>
        <v>772.077</v>
      </c>
      <c r="Q71" s="17">
        <f>IF('lao raw lpjml output'!P56&lt;0,0,'lao raw lpjml output'!P56)</f>
        <v>739.97799999999995</v>
      </c>
      <c r="R71" s="17">
        <f>IF('lao raw lpjml output'!Q56&lt;0,0,'lao raw lpjml output'!Q56)</f>
        <v>790.82100000000003</v>
      </c>
      <c r="S71" s="17">
        <f>IF('lao raw lpjml output'!R56&lt;0,0,'lao raw lpjml output'!R56)</f>
        <v>740.58299999999997</v>
      </c>
      <c r="T71" s="17">
        <f>IF('lao raw lpjml output'!S56&lt;0,0,'lao raw lpjml output'!S56)</f>
        <v>796.13</v>
      </c>
      <c r="U71" s="17">
        <f>IF('lao raw lpjml output'!T56&lt;0,0,'lao raw lpjml output'!T56)</f>
        <v>834.00800000000004</v>
      </c>
      <c r="V71" s="17">
        <f>IF('lao raw lpjml output'!U56&lt;0,0,'lao raw lpjml output'!U56)</f>
        <v>671.82799999999997</v>
      </c>
      <c r="W71" s="17">
        <f>IF('lao raw lpjml output'!V56&lt;0,0,'lao raw lpjml output'!V56)</f>
        <v>754.28499999999997</v>
      </c>
      <c r="X71" s="17">
        <f>IF('lao raw lpjml output'!W56&lt;0,0,'lao raw lpjml output'!W56)</f>
        <v>748.34100000000001</v>
      </c>
      <c r="Y71" s="17">
        <f>IF('lao raw lpjml output'!X56&lt;0,0,'lao raw lpjml output'!X56)</f>
        <v>738.197</v>
      </c>
      <c r="Z71" s="17">
        <f>IF('lao raw lpjml output'!Y56&lt;0,0,'lao raw lpjml output'!Y56)</f>
        <v>727.24800000000005</v>
      </c>
      <c r="AA71" s="17">
        <f>IF('lao raw lpjml output'!Z56&lt;0,0,'lao raw lpjml output'!Z56)</f>
        <v>861.61699999999996</v>
      </c>
      <c r="AB71" s="17">
        <f>IF('lao raw lpjml output'!AA56&lt;0,0,'lao raw lpjml output'!AA56)</f>
        <v>840.56899999999996</v>
      </c>
      <c r="AC71" s="17">
        <f>IF('lao raw lpjml output'!AB56&lt;0,0,'lao raw lpjml output'!AB56)</f>
        <v>758.17200000000003</v>
      </c>
      <c r="AD71" s="17">
        <f>IF('lao raw lpjml output'!AC56&lt;0,0,'lao raw lpjml output'!AC56)</f>
        <v>762.44200000000001</v>
      </c>
      <c r="AE71" s="17">
        <f>IF('lao raw lpjml output'!AD56&lt;0,0,'lao raw lpjml output'!AD56)</f>
        <v>841.76099999999997</v>
      </c>
      <c r="AF71" s="17">
        <f>IF('lao raw lpjml output'!AE56&lt;0,0,'lao raw lpjml output'!AE56)</f>
        <v>841.76099999999997</v>
      </c>
      <c r="AG71" s="17">
        <f>IF('lao raw lpjml output'!AF56&lt;0,0,'lao raw lpjml output'!AF56)</f>
        <v>782.64700000000005</v>
      </c>
      <c r="AH71" s="17">
        <f>IF('lao raw lpjml output'!AG56&lt;0,0,'lao raw lpjml output'!AG56)</f>
        <v>782.64700000000005</v>
      </c>
      <c r="AI71" s="17">
        <f>IF('lao raw lpjml output'!AH56&lt;0,0,'lao raw lpjml output'!AH56)</f>
        <v>753.54600000000005</v>
      </c>
      <c r="AJ71" s="17">
        <f>IF('lao raw lpjml output'!AI56&lt;0,0,'lao raw lpjml output'!AI56)</f>
        <v>750.48099999999999</v>
      </c>
      <c r="AK71" s="17">
        <f>IF('lao raw lpjml output'!AJ56&lt;0,0,'lao raw lpjml output'!AJ56)</f>
        <v>855.68100000000004</v>
      </c>
      <c r="AL71" s="17">
        <f>IF('lao raw lpjml output'!AK56&lt;0,0,'lao raw lpjml output'!AK56)</f>
        <v>800.50699999999995</v>
      </c>
      <c r="AM71" s="17">
        <f>IF('lao raw lpjml output'!AL56&lt;0,0,'lao raw lpjml output'!AL56)</f>
        <v>909.07399999999996</v>
      </c>
      <c r="AN71" s="17">
        <f>IF('lao raw lpjml output'!AM56&lt;0,0,'lao raw lpjml output'!AM56)</f>
        <v>733.22</v>
      </c>
      <c r="AO71" s="17">
        <f>IF('lao raw lpjml output'!AN56&lt;0,0,'lao raw lpjml output'!AN56)</f>
        <v>790.69</v>
      </c>
      <c r="AP71" s="17">
        <f>IF('lao raw lpjml output'!AO56&lt;0,0,'lao raw lpjml output'!AO56)</f>
        <v>851.29399999999998</v>
      </c>
    </row>
    <row r="72" spans="1:42" x14ac:dyDescent="0.35">
      <c r="A72" s="52"/>
      <c r="B72" s="17">
        <f>IF('lao raw lpjml output'!A57&lt;0,0,'lao raw lpjml output'!A57)</f>
        <v>853.54100000000005</v>
      </c>
      <c r="C72" s="17">
        <f>IF('lao raw lpjml output'!B57&lt;0,0,'lao raw lpjml output'!B57)</f>
        <v>758.48</v>
      </c>
      <c r="D72" s="17">
        <f>IF('lao raw lpjml output'!C57&lt;0,0,'lao raw lpjml output'!C57)</f>
        <v>719.08600000000001</v>
      </c>
      <c r="E72" s="17">
        <f>IF('lao raw lpjml output'!D57&lt;0,0,'lao raw lpjml output'!D57)</f>
        <v>772.26</v>
      </c>
      <c r="F72" s="17">
        <f>IF('lao raw lpjml output'!E57&lt;0,0,'lao raw lpjml output'!E57)</f>
        <v>769.85400000000004</v>
      </c>
      <c r="G72" s="17">
        <f>IF('lao raw lpjml output'!F57&lt;0,0,'lao raw lpjml output'!F57)</f>
        <v>807.58600000000001</v>
      </c>
      <c r="H72" s="17">
        <f>IF('lao raw lpjml output'!G57&lt;0,0,'lao raw lpjml output'!G57)</f>
        <v>782.39</v>
      </c>
      <c r="I72" s="17">
        <f>IF('lao raw lpjml output'!H57&lt;0,0,'lao raw lpjml output'!H57)</f>
        <v>820.76</v>
      </c>
      <c r="J72" s="17">
        <f>IF('lao raw lpjml output'!I57&lt;0,0,'lao raw lpjml output'!I57)</f>
        <v>675.85400000000004</v>
      </c>
      <c r="K72" s="17">
        <f>IF('lao raw lpjml output'!J57&lt;0,0,'lao raw lpjml output'!J57)</f>
        <v>668.22900000000004</v>
      </c>
      <c r="L72" s="17">
        <f>IF('lao raw lpjml output'!K57&lt;0,0,'lao raw lpjml output'!K57)</f>
        <v>709.37599999999998</v>
      </c>
      <c r="M72" s="17">
        <f>IF('lao raw lpjml output'!L57&lt;0,0,'lao raw lpjml output'!L57)</f>
        <v>766.94100000000003</v>
      </c>
      <c r="N72" s="17">
        <f>IF('lao raw lpjml output'!M57&lt;0,0,'lao raw lpjml output'!M57)</f>
        <v>765.904</v>
      </c>
      <c r="O72" s="17">
        <f>IF('lao raw lpjml output'!N57&lt;0,0,'lao raw lpjml output'!N57)</f>
        <v>793.149</v>
      </c>
      <c r="P72" s="17">
        <f>IF('lao raw lpjml output'!O57&lt;0,0,'lao raw lpjml output'!O57)</f>
        <v>781.43899999999996</v>
      </c>
      <c r="Q72" s="17">
        <f>IF('lao raw lpjml output'!P57&lt;0,0,'lao raw lpjml output'!P57)</f>
        <v>743.49300000000005</v>
      </c>
      <c r="R72" s="17">
        <f>IF('lao raw lpjml output'!Q57&lt;0,0,'lao raw lpjml output'!Q57)</f>
        <v>794.91200000000003</v>
      </c>
      <c r="S72" s="17">
        <f>IF('lao raw lpjml output'!R57&lt;0,0,'lao raw lpjml output'!R57)</f>
        <v>745.17700000000002</v>
      </c>
      <c r="T72" s="17">
        <f>IF('lao raw lpjml output'!S57&lt;0,0,'lao raw lpjml output'!S57)</f>
        <v>798.697</v>
      </c>
      <c r="U72" s="17">
        <f>IF('lao raw lpjml output'!T57&lt;0,0,'lao raw lpjml output'!T57)</f>
        <v>834.64700000000005</v>
      </c>
      <c r="V72" s="17">
        <f>IF('lao raw lpjml output'!U57&lt;0,0,'lao raw lpjml output'!U57)</f>
        <v>672.92700000000002</v>
      </c>
      <c r="W72" s="17">
        <f>IF('lao raw lpjml output'!V57&lt;0,0,'lao raw lpjml output'!V57)</f>
        <v>754.49400000000003</v>
      </c>
      <c r="X72" s="17">
        <f>IF('lao raw lpjml output'!W57&lt;0,0,'lao raw lpjml output'!W57)</f>
        <v>749.33699999999999</v>
      </c>
      <c r="Y72" s="17">
        <f>IF('lao raw lpjml output'!X57&lt;0,0,'lao raw lpjml output'!X57)</f>
        <v>741.26</v>
      </c>
      <c r="Z72" s="17">
        <f>IF('lao raw lpjml output'!Y57&lt;0,0,'lao raw lpjml output'!Y57)</f>
        <v>729.596</v>
      </c>
      <c r="AA72" s="17">
        <f>IF('lao raw lpjml output'!Z57&lt;0,0,'lao raw lpjml output'!Z57)</f>
        <v>864.33699999999999</v>
      </c>
      <c r="AB72" s="17">
        <f>IF('lao raw lpjml output'!AA57&lt;0,0,'lao raw lpjml output'!AA57)</f>
        <v>856.04899999999998</v>
      </c>
      <c r="AC72" s="17">
        <f>IF('lao raw lpjml output'!AB57&lt;0,0,'lao raw lpjml output'!AB57)</f>
        <v>759.83900000000006</v>
      </c>
      <c r="AD72" s="17">
        <f>IF('lao raw lpjml output'!AC57&lt;0,0,'lao raw lpjml output'!AC57)</f>
        <v>775.14800000000002</v>
      </c>
      <c r="AE72" s="17">
        <f>IF('lao raw lpjml output'!AD57&lt;0,0,'lao raw lpjml output'!AD57)</f>
        <v>849.74599999999998</v>
      </c>
      <c r="AF72" s="17">
        <f>IF('lao raw lpjml output'!AE57&lt;0,0,'lao raw lpjml output'!AE57)</f>
        <v>849.74599999999998</v>
      </c>
      <c r="AG72" s="17">
        <f>IF('lao raw lpjml output'!AF57&lt;0,0,'lao raw lpjml output'!AF57)</f>
        <v>783.33600000000001</v>
      </c>
      <c r="AH72" s="17">
        <f>IF('lao raw lpjml output'!AG57&lt;0,0,'lao raw lpjml output'!AG57)</f>
        <v>783.33600000000001</v>
      </c>
      <c r="AI72" s="17">
        <f>IF('lao raw lpjml output'!AH57&lt;0,0,'lao raw lpjml output'!AH57)</f>
        <v>756.75199999999995</v>
      </c>
      <c r="AJ72" s="17">
        <f>IF('lao raw lpjml output'!AI57&lt;0,0,'lao raw lpjml output'!AI57)</f>
        <v>752.38300000000004</v>
      </c>
      <c r="AK72" s="17">
        <f>IF('lao raw lpjml output'!AJ57&lt;0,0,'lao raw lpjml output'!AJ57)</f>
        <v>856.64099999999996</v>
      </c>
      <c r="AL72" s="17">
        <f>IF('lao raw lpjml output'!AK57&lt;0,0,'lao raw lpjml output'!AK57)</f>
        <v>808.01199999999994</v>
      </c>
      <c r="AM72" s="17">
        <f>IF('lao raw lpjml output'!AL57&lt;0,0,'lao raw lpjml output'!AL57)</f>
        <v>909.87400000000002</v>
      </c>
      <c r="AN72" s="17">
        <f>IF('lao raw lpjml output'!AM57&lt;0,0,'lao raw lpjml output'!AM57)</f>
        <v>734.89700000000005</v>
      </c>
      <c r="AO72" s="17">
        <f>IF('lao raw lpjml output'!AN57&lt;0,0,'lao raw lpjml output'!AN57)</f>
        <v>791.63400000000001</v>
      </c>
      <c r="AP72" s="17">
        <f>IF('lao raw lpjml output'!AO57&lt;0,0,'lao raw lpjml output'!AO57)</f>
        <v>853.54100000000005</v>
      </c>
    </row>
    <row r="73" spans="1:42" x14ac:dyDescent="0.35">
      <c r="A73" s="52"/>
      <c r="B73" s="17">
        <f>IF('lao raw lpjml output'!A58&lt;0,0,'lao raw lpjml output'!A58)</f>
        <v>855.66399999999999</v>
      </c>
      <c r="C73" s="17">
        <f>IF('lao raw lpjml output'!B58&lt;0,0,'lao raw lpjml output'!B58)</f>
        <v>762.245</v>
      </c>
      <c r="D73" s="17">
        <f>IF('lao raw lpjml output'!C58&lt;0,0,'lao raw lpjml output'!C58)</f>
        <v>724.83199999999999</v>
      </c>
      <c r="E73" s="17">
        <f>IF('lao raw lpjml output'!D58&lt;0,0,'lao raw lpjml output'!D58)</f>
        <v>772.57899999999995</v>
      </c>
      <c r="F73" s="17">
        <f>IF('lao raw lpjml output'!E58&lt;0,0,'lao raw lpjml output'!E58)</f>
        <v>772.18799999999999</v>
      </c>
      <c r="G73" s="17">
        <f>IF('lao raw lpjml output'!F58&lt;0,0,'lao raw lpjml output'!F58)</f>
        <v>810.01599999999996</v>
      </c>
      <c r="H73" s="17">
        <f>IF('lao raw lpjml output'!G58&lt;0,0,'lao raw lpjml output'!G58)</f>
        <v>783.96299999999997</v>
      </c>
      <c r="I73" s="17">
        <f>IF('lao raw lpjml output'!H58&lt;0,0,'lao raw lpjml output'!H58)</f>
        <v>821.64</v>
      </c>
      <c r="J73" s="17">
        <f>IF('lao raw lpjml output'!I58&lt;0,0,'lao raw lpjml output'!I58)</f>
        <v>678.18799999999999</v>
      </c>
      <c r="K73" s="17">
        <f>IF('lao raw lpjml output'!J58&lt;0,0,'lao raw lpjml output'!J58)</f>
        <v>673.54399999999998</v>
      </c>
      <c r="L73" s="17">
        <f>IF('lao raw lpjml output'!K58&lt;0,0,'lao raw lpjml output'!K58)</f>
        <v>718.11800000000005</v>
      </c>
      <c r="M73" s="17">
        <f>IF('lao raw lpjml output'!L58&lt;0,0,'lao raw lpjml output'!L58)</f>
        <v>772.15700000000004</v>
      </c>
      <c r="N73" s="17">
        <f>IF('lao raw lpjml output'!M58&lt;0,0,'lao raw lpjml output'!M58)</f>
        <v>773.33199999999999</v>
      </c>
      <c r="O73" s="17">
        <f>IF('lao raw lpjml output'!N58&lt;0,0,'lao raw lpjml output'!N58)</f>
        <v>794.98099999999999</v>
      </c>
      <c r="P73" s="17">
        <f>IF('lao raw lpjml output'!O58&lt;0,0,'lao raw lpjml output'!O58)</f>
        <v>791.55200000000002</v>
      </c>
      <c r="Q73" s="17">
        <f>IF('lao raw lpjml output'!P58&lt;0,0,'lao raw lpjml output'!P58)</f>
        <v>743.71100000000001</v>
      </c>
      <c r="R73" s="17">
        <f>IF('lao raw lpjml output'!Q58&lt;0,0,'lao raw lpjml output'!Q58)</f>
        <v>802.48199999999997</v>
      </c>
      <c r="S73" s="17">
        <f>IF('lao raw lpjml output'!R58&lt;0,0,'lao raw lpjml output'!R58)</f>
        <v>746.66399999999999</v>
      </c>
      <c r="T73" s="17">
        <f>IF('lao raw lpjml output'!S58&lt;0,0,'lao raw lpjml output'!S58)</f>
        <v>802.14599999999996</v>
      </c>
      <c r="U73" s="17">
        <f>IF('lao raw lpjml output'!T58&lt;0,0,'lao raw lpjml output'!T58)</f>
        <v>835.05499999999995</v>
      </c>
      <c r="V73" s="17">
        <f>IF('lao raw lpjml output'!U58&lt;0,0,'lao raw lpjml output'!U58)</f>
        <v>684.58600000000001</v>
      </c>
      <c r="W73" s="17">
        <f>IF('lao raw lpjml output'!V58&lt;0,0,'lao raw lpjml output'!V58)</f>
        <v>758.04499999999996</v>
      </c>
      <c r="X73" s="17">
        <f>IF('lao raw lpjml output'!W58&lt;0,0,'lao raw lpjml output'!W58)</f>
        <v>757.11400000000003</v>
      </c>
      <c r="Y73" s="17">
        <f>IF('lao raw lpjml output'!X58&lt;0,0,'lao raw lpjml output'!X58)</f>
        <v>742.20600000000002</v>
      </c>
      <c r="Z73" s="17">
        <f>IF('lao raw lpjml output'!Y58&lt;0,0,'lao raw lpjml output'!Y58)</f>
        <v>730.755</v>
      </c>
      <c r="AA73" s="17">
        <f>IF('lao raw lpjml output'!Z58&lt;0,0,'lao raw lpjml output'!Z58)</f>
        <v>869.32500000000005</v>
      </c>
      <c r="AB73" s="17">
        <f>IF('lao raw lpjml output'!AA58&lt;0,0,'lao raw lpjml output'!AA58)</f>
        <v>856.68</v>
      </c>
      <c r="AC73" s="17">
        <f>IF('lao raw lpjml output'!AB58&lt;0,0,'lao raw lpjml output'!AB58)</f>
        <v>765.77</v>
      </c>
      <c r="AD73" s="17">
        <f>IF('lao raw lpjml output'!AC58&lt;0,0,'lao raw lpjml output'!AC58)</f>
        <v>776.81500000000005</v>
      </c>
      <c r="AE73" s="17">
        <f>IF('lao raw lpjml output'!AD58&lt;0,0,'lao raw lpjml output'!AD58)</f>
        <v>849.97199999999998</v>
      </c>
      <c r="AF73" s="17">
        <f>IF('lao raw lpjml output'!AE58&lt;0,0,'lao raw lpjml output'!AE58)</f>
        <v>849.97199999999998</v>
      </c>
      <c r="AG73" s="17">
        <f>IF('lao raw lpjml output'!AF58&lt;0,0,'lao raw lpjml output'!AF58)</f>
        <v>784.53099999999995</v>
      </c>
      <c r="AH73" s="17">
        <f>IF('lao raw lpjml output'!AG58&lt;0,0,'lao raw lpjml output'!AG58)</f>
        <v>784.53099999999995</v>
      </c>
      <c r="AI73" s="17">
        <f>IF('lao raw lpjml output'!AH58&lt;0,0,'lao raw lpjml output'!AH58)</f>
        <v>760.875</v>
      </c>
      <c r="AJ73" s="17">
        <f>IF('lao raw lpjml output'!AI58&lt;0,0,'lao raw lpjml output'!AI58)</f>
        <v>753.32899999999995</v>
      </c>
      <c r="AK73" s="17">
        <f>IF('lao raw lpjml output'!AJ58&lt;0,0,'lao raw lpjml output'!AJ58)</f>
        <v>857.58600000000001</v>
      </c>
      <c r="AL73" s="17">
        <f>IF('lao raw lpjml output'!AK58&lt;0,0,'lao raw lpjml output'!AK58)</f>
        <v>811.14700000000005</v>
      </c>
      <c r="AM73" s="17">
        <f>IF('lao raw lpjml output'!AL58&lt;0,0,'lao raw lpjml output'!AL58)</f>
        <v>918.45</v>
      </c>
      <c r="AN73" s="17">
        <f>IF('lao raw lpjml output'!AM58&lt;0,0,'lao raw lpjml output'!AM58)</f>
        <v>738.88199999999995</v>
      </c>
      <c r="AO73" s="17">
        <f>IF('lao raw lpjml output'!AN58&lt;0,0,'lao raw lpjml output'!AN58)</f>
        <v>791.84400000000005</v>
      </c>
      <c r="AP73" s="17">
        <f>IF('lao raw lpjml output'!AO58&lt;0,0,'lao raw lpjml output'!AO58)</f>
        <v>855.66399999999999</v>
      </c>
    </row>
    <row r="74" spans="1:42" x14ac:dyDescent="0.35">
      <c r="A74" s="52"/>
      <c r="B74" s="17">
        <f>IF('lao raw lpjml output'!A59&lt;0,0,'lao raw lpjml output'!A59)</f>
        <v>859.53800000000001</v>
      </c>
      <c r="C74" s="17">
        <f>IF('lao raw lpjml output'!B59&lt;0,0,'lao raw lpjml output'!B59)</f>
        <v>768.94299999999998</v>
      </c>
      <c r="D74" s="17">
        <f>IF('lao raw lpjml output'!C59&lt;0,0,'lao raw lpjml output'!C59)</f>
        <v>730.08399999999995</v>
      </c>
      <c r="E74" s="17">
        <f>IF('lao raw lpjml output'!D59&lt;0,0,'lao raw lpjml output'!D59)</f>
        <v>779.43100000000004</v>
      </c>
      <c r="F74" s="17">
        <f>IF('lao raw lpjml output'!E59&lt;0,0,'lao raw lpjml output'!E59)</f>
        <v>773.279</v>
      </c>
      <c r="G74" s="17">
        <f>IF('lao raw lpjml output'!F59&lt;0,0,'lao raw lpjml output'!F59)</f>
        <v>812.70699999999999</v>
      </c>
      <c r="H74" s="17">
        <f>IF('lao raw lpjml output'!G59&lt;0,0,'lao raw lpjml output'!G59)</f>
        <v>787.35900000000004</v>
      </c>
      <c r="I74" s="17">
        <f>IF('lao raw lpjml output'!H59&lt;0,0,'lao raw lpjml output'!H59)</f>
        <v>822.83299999999997</v>
      </c>
      <c r="J74" s="17">
        <f>IF('lao raw lpjml output'!I59&lt;0,0,'lao raw lpjml output'!I59)</f>
        <v>684.84500000000003</v>
      </c>
      <c r="K74" s="17">
        <f>IF('lao raw lpjml output'!J59&lt;0,0,'lao raw lpjml output'!J59)</f>
        <v>675.61099999999999</v>
      </c>
      <c r="L74" s="17">
        <f>IF('lao raw lpjml output'!K59&lt;0,0,'lao raw lpjml output'!K59)</f>
        <v>718.63599999999997</v>
      </c>
      <c r="M74" s="17">
        <f>IF('lao raw lpjml output'!L59&lt;0,0,'lao raw lpjml output'!L59)</f>
        <v>775.64400000000001</v>
      </c>
      <c r="N74" s="17">
        <f>IF('lao raw lpjml output'!M59&lt;0,0,'lao raw lpjml output'!M59)</f>
        <v>780.45699999999999</v>
      </c>
      <c r="O74" s="17">
        <f>IF('lao raw lpjml output'!N59&lt;0,0,'lao raw lpjml output'!N59)</f>
        <v>799.101</v>
      </c>
      <c r="P74" s="17">
        <f>IF('lao raw lpjml output'!O59&lt;0,0,'lao raw lpjml output'!O59)</f>
        <v>797.57399999999996</v>
      </c>
      <c r="Q74" s="17">
        <f>IF('lao raw lpjml output'!P59&lt;0,0,'lao raw lpjml output'!P59)</f>
        <v>754.09900000000005</v>
      </c>
      <c r="R74" s="17">
        <f>IF('lao raw lpjml output'!Q59&lt;0,0,'lao raw lpjml output'!Q59)</f>
        <v>804.31500000000005</v>
      </c>
      <c r="S74" s="17">
        <f>IF('lao raw lpjml output'!R59&lt;0,0,'lao raw lpjml output'!R59)</f>
        <v>752.55399999999997</v>
      </c>
      <c r="T74" s="17">
        <f>IF('lao raw lpjml output'!S59&lt;0,0,'lao raw lpjml output'!S59)</f>
        <v>810.53800000000001</v>
      </c>
      <c r="U74" s="17">
        <f>IF('lao raw lpjml output'!T59&lt;0,0,'lao raw lpjml output'!T59)</f>
        <v>837.86199999999997</v>
      </c>
      <c r="V74" s="17">
        <f>IF('lao raw lpjml output'!U59&lt;0,0,'lao raw lpjml output'!U59)</f>
        <v>699.76599999999996</v>
      </c>
      <c r="W74" s="17">
        <f>IF('lao raw lpjml output'!V59&lt;0,0,'lao raw lpjml output'!V59)</f>
        <v>760.23299999999995</v>
      </c>
      <c r="X74" s="17">
        <f>IF('lao raw lpjml output'!W59&lt;0,0,'lao raw lpjml output'!W59)</f>
        <v>758.19799999999998</v>
      </c>
      <c r="Y74" s="17">
        <f>IF('lao raw lpjml output'!X59&lt;0,0,'lao raw lpjml output'!X59)</f>
        <v>743.15899999999999</v>
      </c>
      <c r="Z74" s="17">
        <f>IF('lao raw lpjml output'!Y59&lt;0,0,'lao raw lpjml output'!Y59)</f>
        <v>731.69899999999996</v>
      </c>
      <c r="AA74" s="17">
        <f>IF('lao raw lpjml output'!Z59&lt;0,0,'lao raw lpjml output'!Z59)</f>
        <v>874.89700000000005</v>
      </c>
      <c r="AB74" s="17">
        <f>IF('lao raw lpjml output'!AA59&lt;0,0,'lao raw lpjml output'!AA59)</f>
        <v>865.14400000000001</v>
      </c>
      <c r="AC74" s="17">
        <f>IF('lao raw lpjml output'!AB59&lt;0,0,'lao raw lpjml output'!AB59)</f>
        <v>769.97400000000005</v>
      </c>
      <c r="AD74" s="17">
        <f>IF('lao raw lpjml output'!AC59&lt;0,0,'lao raw lpjml output'!AC59)</f>
        <v>788.07399999999996</v>
      </c>
      <c r="AE74" s="17">
        <f>IF('lao raw lpjml output'!AD59&lt;0,0,'lao raw lpjml output'!AD59)</f>
        <v>854.18299999999999</v>
      </c>
      <c r="AF74" s="17">
        <f>IF('lao raw lpjml output'!AE59&lt;0,0,'lao raw lpjml output'!AE59)</f>
        <v>854.18299999999999</v>
      </c>
      <c r="AG74" s="17">
        <f>IF('lao raw lpjml output'!AF59&lt;0,0,'lao raw lpjml output'!AF59)</f>
        <v>795.27300000000002</v>
      </c>
      <c r="AH74" s="17">
        <f>IF('lao raw lpjml output'!AG59&lt;0,0,'lao raw lpjml output'!AG59)</f>
        <v>795.27300000000002</v>
      </c>
      <c r="AI74" s="17">
        <f>IF('lao raw lpjml output'!AH59&lt;0,0,'lao raw lpjml output'!AH59)</f>
        <v>765.2</v>
      </c>
      <c r="AJ74" s="17">
        <f>IF('lao raw lpjml output'!AI59&lt;0,0,'lao raw lpjml output'!AI59)</f>
        <v>756.25300000000004</v>
      </c>
      <c r="AK74" s="17">
        <f>IF('lao raw lpjml output'!AJ59&lt;0,0,'lao raw lpjml output'!AJ59)</f>
        <v>858.75900000000001</v>
      </c>
      <c r="AL74" s="17">
        <f>IF('lao raw lpjml output'!AK59&lt;0,0,'lao raw lpjml output'!AK59)</f>
        <v>814.33199999999999</v>
      </c>
      <c r="AM74" s="17">
        <f>IF('lao raw lpjml output'!AL59&lt;0,0,'lao raw lpjml output'!AL59)</f>
        <v>920.09799999999996</v>
      </c>
      <c r="AN74" s="17">
        <f>IF('lao raw lpjml output'!AM59&lt;0,0,'lao raw lpjml output'!AM59)</f>
        <v>743.99099999999999</v>
      </c>
      <c r="AO74" s="17">
        <f>IF('lao raw lpjml output'!AN59&lt;0,0,'lao raw lpjml output'!AN59)</f>
        <v>792.53499999999997</v>
      </c>
      <c r="AP74" s="17">
        <f>IF('lao raw lpjml output'!AO59&lt;0,0,'lao raw lpjml output'!AO59)</f>
        <v>859.53800000000001</v>
      </c>
    </row>
    <row r="75" spans="1:42" x14ac:dyDescent="0.35">
      <c r="A75" s="52"/>
      <c r="B75" s="17">
        <f>IF('lao raw lpjml output'!A60&lt;0,0,'lao raw lpjml output'!A60)</f>
        <v>864.81200000000001</v>
      </c>
      <c r="C75" s="17">
        <f>IF('lao raw lpjml output'!B60&lt;0,0,'lao raw lpjml output'!B60)</f>
        <v>771.01599999999996</v>
      </c>
      <c r="D75" s="17">
        <f>IF('lao raw lpjml output'!C60&lt;0,0,'lao raw lpjml output'!C60)</f>
        <v>730.31799999999998</v>
      </c>
      <c r="E75" s="17">
        <f>IF('lao raw lpjml output'!D60&lt;0,0,'lao raw lpjml output'!D60)</f>
        <v>780.18700000000001</v>
      </c>
      <c r="F75" s="17">
        <f>IF('lao raw lpjml output'!E60&lt;0,0,'lao raw lpjml output'!E60)</f>
        <v>777.95600000000002</v>
      </c>
      <c r="G75" s="17">
        <f>IF('lao raw lpjml output'!F60&lt;0,0,'lao raw lpjml output'!F60)</f>
        <v>825.52200000000005</v>
      </c>
      <c r="H75" s="17">
        <f>IF('lao raw lpjml output'!G60&lt;0,0,'lao raw lpjml output'!G60)</f>
        <v>787.72799999999995</v>
      </c>
      <c r="I75" s="17">
        <f>IF('lao raw lpjml output'!H60&lt;0,0,'lao raw lpjml output'!H60)</f>
        <v>824.94799999999998</v>
      </c>
      <c r="J75" s="17">
        <f>IF('lao raw lpjml output'!I60&lt;0,0,'lao raw lpjml output'!I60)</f>
        <v>688.21600000000001</v>
      </c>
      <c r="K75" s="17">
        <f>IF('lao raw lpjml output'!J60&lt;0,0,'lao raw lpjml output'!J60)</f>
        <v>679.24900000000002</v>
      </c>
      <c r="L75" s="17">
        <f>IF('lao raw lpjml output'!K60&lt;0,0,'lao raw lpjml output'!K60)</f>
        <v>719.94500000000005</v>
      </c>
      <c r="M75" s="17">
        <f>IF('lao raw lpjml output'!L60&lt;0,0,'lao raw lpjml output'!L60)</f>
        <v>777.59400000000005</v>
      </c>
      <c r="N75" s="17">
        <f>IF('lao raw lpjml output'!M60&lt;0,0,'lao raw lpjml output'!M60)</f>
        <v>783.41</v>
      </c>
      <c r="O75" s="17">
        <f>IF('lao raw lpjml output'!N60&lt;0,0,'lao raw lpjml output'!N60)</f>
        <v>799.93</v>
      </c>
      <c r="P75" s="17">
        <f>IF('lao raw lpjml output'!O60&lt;0,0,'lao raw lpjml output'!O60)</f>
        <v>800.42200000000003</v>
      </c>
      <c r="Q75" s="17">
        <f>IF('lao raw lpjml output'!P60&lt;0,0,'lao raw lpjml output'!P60)</f>
        <v>756.16700000000003</v>
      </c>
      <c r="R75" s="17">
        <f>IF('lao raw lpjml output'!Q60&lt;0,0,'lao raw lpjml output'!Q60)</f>
        <v>805.40200000000004</v>
      </c>
      <c r="S75" s="17">
        <f>IF('lao raw lpjml output'!R60&lt;0,0,'lao raw lpjml output'!R60)</f>
        <v>753.35299999999995</v>
      </c>
      <c r="T75" s="17">
        <f>IF('lao raw lpjml output'!S60&lt;0,0,'lao raw lpjml output'!S60)</f>
        <v>814.18799999999999</v>
      </c>
      <c r="U75" s="17">
        <f>IF('lao raw lpjml output'!T60&lt;0,0,'lao raw lpjml output'!T60)</f>
        <v>839.279</v>
      </c>
      <c r="V75" s="17">
        <f>IF('lao raw lpjml output'!U60&lt;0,0,'lao raw lpjml output'!U60)</f>
        <v>701.221</v>
      </c>
      <c r="W75" s="17">
        <f>IF('lao raw lpjml output'!V60&lt;0,0,'lao raw lpjml output'!V60)</f>
        <v>766.53300000000002</v>
      </c>
      <c r="X75" s="17">
        <f>IF('lao raw lpjml output'!W60&lt;0,0,'lao raw lpjml output'!W60)</f>
        <v>758.92899999999997</v>
      </c>
      <c r="Y75" s="17">
        <f>IF('lao raw lpjml output'!X60&lt;0,0,'lao raw lpjml output'!X60)</f>
        <v>744.68399999999997</v>
      </c>
      <c r="Z75" s="17">
        <f>IF('lao raw lpjml output'!Y60&lt;0,0,'lao raw lpjml output'!Y60)</f>
        <v>735.505</v>
      </c>
      <c r="AA75" s="17">
        <f>IF('lao raw lpjml output'!Z60&lt;0,0,'lao raw lpjml output'!Z60)</f>
        <v>878.60900000000004</v>
      </c>
      <c r="AB75" s="17">
        <f>IF('lao raw lpjml output'!AA60&lt;0,0,'lao raw lpjml output'!AA60)</f>
        <v>875.54</v>
      </c>
      <c r="AC75" s="17">
        <f>IF('lao raw lpjml output'!AB60&lt;0,0,'lao raw lpjml output'!AB60)</f>
        <v>775.31899999999996</v>
      </c>
      <c r="AD75" s="17">
        <f>IF('lao raw lpjml output'!AC60&lt;0,0,'lao raw lpjml output'!AC60)</f>
        <v>793.803</v>
      </c>
      <c r="AE75" s="17">
        <f>IF('lao raw lpjml output'!AD60&lt;0,0,'lao raw lpjml output'!AD60)</f>
        <v>863.29600000000005</v>
      </c>
      <c r="AF75" s="17">
        <f>IF('lao raw lpjml output'!AE60&lt;0,0,'lao raw lpjml output'!AE60)</f>
        <v>863.29600000000005</v>
      </c>
      <c r="AG75" s="17">
        <f>IF('lao raw lpjml output'!AF60&lt;0,0,'lao raw lpjml output'!AF60)</f>
        <v>802.11900000000003</v>
      </c>
      <c r="AH75" s="17">
        <f>IF('lao raw lpjml output'!AG60&lt;0,0,'lao raw lpjml output'!AG60)</f>
        <v>802.11900000000003</v>
      </c>
      <c r="AI75" s="17">
        <f>IF('lao raw lpjml output'!AH60&lt;0,0,'lao raw lpjml output'!AH60)</f>
        <v>769.17399999999998</v>
      </c>
      <c r="AJ75" s="17">
        <f>IF('lao raw lpjml output'!AI60&lt;0,0,'lao raw lpjml output'!AI60)</f>
        <v>757.23500000000001</v>
      </c>
      <c r="AK75" s="17">
        <f>IF('lao raw lpjml output'!AJ60&lt;0,0,'lao raw lpjml output'!AJ60)</f>
        <v>870.95899999999995</v>
      </c>
      <c r="AL75" s="17">
        <f>IF('lao raw lpjml output'!AK60&lt;0,0,'lao raw lpjml output'!AK60)</f>
        <v>815.85900000000004</v>
      </c>
      <c r="AM75" s="17">
        <f>IF('lao raw lpjml output'!AL60&lt;0,0,'lao raw lpjml output'!AL60)</f>
        <v>921.19600000000003</v>
      </c>
      <c r="AN75" s="17">
        <f>IF('lao raw lpjml output'!AM60&lt;0,0,'lao raw lpjml output'!AM60)</f>
        <v>748.10799999999995</v>
      </c>
      <c r="AO75" s="17">
        <f>IF('lao raw lpjml output'!AN60&lt;0,0,'lao raw lpjml output'!AN60)</f>
        <v>792.99900000000002</v>
      </c>
      <c r="AP75" s="17">
        <f>IF('lao raw lpjml output'!AO60&lt;0,0,'lao raw lpjml output'!AO60)</f>
        <v>864.81200000000001</v>
      </c>
    </row>
    <row r="76" spans="1:42" x14ac:dyDescent="0.35">
      <c r="A76" s="52"/>
      <c r="B76" s="17">
        <f>IF('lao raw lpjml output'!A61&lt;0,0,'lao raw lpjml output'!A61)</f>
        <v>867.34299999999996</v>
      </c>
      <c r="C76" s="17">
        <f>IF('lao raw lpjml output'!B61&lt;0,0,'lao raw lpjml output'!B61)</f>
        <v>771.74300000000005</v>
      </c>
      <c r="D76" s="17">
        <f>IF('lao raw lpjml output'!C61&lt;0,0,'lao raw lpjml output'!C61)</f>
        <v>740.86500000000001</v>
      </c>
      <c r="E76" s="17">
        <f>IF('lao raw lpjml output'!D61&lt;0,0,'lao raw lpjml output'!D61)</f>
        <v>783.43600000000004</v>
      </c>
      <c r="F76" s="17">
        <f>IF('lao raw lpjml output'!E61&lt;0,0,'lao raw lpjml output'!E61)</f>
        <v>793.73500000000001</v>
      </c>
      <c r="G76" s="17">
        <f>IF('lao raw lpjml output'!F61&lt;0,0,'lao raw lpjml output'!F61)</f>
        <v>829.48400000000004</v>
      </c>
      <c r="H76" s="17">
        <f>IF('lao raw lpjml output'!G61&lt;0,0,'lao raw lpjml output'!G61)</f>
        <v>793.57600000000002</v>
      </c>
      <c r="I76" s="17">
        <f>IF('lao raw lpjml output'!H61&lt;0,0,'lao raw lpjml output'!H61)</f>
        <v>828.63099999999997</v>
      </c>
      <c r="J76" s="17">
        <f>IF('lao raw lpjml output'!I61&lt;0,0,'lao raw lpjml output'!I61)</f>
        <v>688.75800000000004</v>
      </c>
      <c r="K76" s="17">
        <f>IF('lao raw lpjml output'!J61&lt;0,0,'lao raw lpjml output'!J61)</f>
        <v>680.54700000000003</v>
      </c>
      <c r="L76" s="17">
        <f>IF('lao raw lpjml output'!K61&lt;0,0,'lao raw lpjml output'!K61)</f>
        <v>723.54499999999996</v>
      </c>
      <c r="M76" s="17">
        <f>IF('lao raw lpjml output'!L61&lt;0,0,'lao raw lpjml output'!L61)</f>
        <v>779.66600000000005</v>
      </c>
      <c r="N76" s="17">
        <f>IF('lao raw lpjml output'!M61&lt;0,0,'lao raw lpjml output'!M61)</f>
        <v>790.35599999999999</v>
      </c>
      <c r="O76" s="17">
        <f>IF('lao raw lpjml output'!N61&lt;0,0,'lao raw lpjml output'!N61)</f>
        <v>800.35799999999995</v>
      </c>
      <c r="P76" s="17">
        <f>IF('lao raw lpjml output'!O61&lt;0,0,'lao raw lpjml output'!O61)</f>
        <v>811.39200000000005</v>
      </c>
      <c r="Q76" s="17">
        <f>IF('lao raw lpjml output'!P61&lt;0,0,'lao raw lpjml output'!P61)</f>
        <v>759.91499999999996</v>
      </c>
      <c r="R76" s="17">
        <f>IF('lao raw lpjml output'!Q61&lt;0,0,'lao raw lpjml output'!Q61)</f>
        <v>815.81</v>
      </c>
      <c r="S76" s="17">
        <f>IF('lao raw lpjml output'!R61&lt;0,0,'lao raw lpjml output'!R61)</f>
        <v>753.39099999999996</v>
      </c>
      <c r="T76" s="17">
        <f>IF('lao raw lpjml output'!S61&lt;0,0,'lao raw lpjml output'!S61)</f>
        <v>817.01</v>
      </c>
      <c r="U76" s="17">
        <f>IF('lao raw lpjml output'!T61&lt;0,0,'lao raw lpjml output'!T61)</f>
        <v>846.54499999999996</v>
      </c>
      <c r="V76" s="17">
        <f>IF('lao raw lpjml output'!U61&lt;0,0,'lao raw lpjml output'!U61)</f>
        <v>707.60599999999999</v>
      </c>
      <c r="W76" s="17">
        <f>IF('lao raw lpjml output'!V61&lt;0,0,'lao raw lpjml output'!V61)</f>
        <v>769.61300000000006</v>
      </c>
      <c r="X76" s="17">
        <f>IF('lao raw lpjml output'!W61&lt;0,0,'lao raw lpjml output'!W61)</f>
        <v>760.87900000000002</v>
      </c>
      <c r="Y76" s="17">
        <f>IF('lao raw lpjml output'!X61&lt;0,0,'lao raw lpjml output'!X61)</f>
        <v>747.66700000000003</v>
      </c>
      <c r="Z76" s="17">
        <f>IF('lao raw lpjml output'!Y61&lt;0,0,'lao raw lpjml output'!Y61)</f>
        <v>737.91700000000003</v>
      </c>
      <c r="AA76" s="17">
        <f>IF('lao raw lpjml output'!Z61&lt;0,0,'lao raw lpjml output'!Z61)</f>
        <v>893.21100000000001</v>
      </c>
      <c r="AB76" s="17">
        <f>IF('lao raw lpjml output'!AA61&lt;0,0,'lao raw lpjml output'!AA61)</f>
        <v>880.48699999999997</v>
      </c>
      <c r="AC76" s="17">
        <f>IF('lao raw lpjml output'!AB61&lt;0,0,'lao raw lpjml output'!AB61)</f>
        <v>775.35500000000002</v>
      </c>
      <c r="AD76" s="17">
        <f>IF('lao raw lpjml output'!AC61&lt;0,0,'lao raw lpjml output'!AC61)</f>
        <v>794.59500000000003</v>
      </c>
      <c r="AE76" s="17">
        <f>IF('lao raw lpjml output'!AD61&lt;0,0,'lao raw lpjml output'!AD61)</f>
        <v>883.28</v>
      </c>
      <c r="AF76" s="17">
        <f>IF('lao raw lpjml output'!AE61&lt;0,0,'lao raw lpjml output'!AE61)</f>
        <v>883.28</v>
      </c>
      <c r="AG76" s="17">
        <f>IF('lao raw lpjml output'!AF61&lt;0,0,'lao raw lpjml output'!AF61)</f>
        <v>802.322</v>
      </c>
      <c r="AH76" s="17">
        <f>IF('lao raw lpjml output'!AG61&lt;0,0,'lao raw lpjml output'!AG61)</f>
        <v>802.322</v>
      </c>
      <c r="AI76" s="17">
        <f>IF('lao raw lpjml output'!AH61&lt;0,0,'lao raw lpjml output'!AH61)</f>
        <v>775.08900000000006</v>
      </c>
      <c r="AJ76" s="17">
        <f>IF('lao raw lpjml output'!AI61&lt;0,0,'lao raw lpjml output'!AI61)</f>
        <v>758.05100000000004</v>
      </c>
      <c r="AK76" s="17">
        <f>IF('lao raw lpjml output'!AJ61&lt;0,0,'lao raw lpjml output'!AJ61)</f>
        <v>887.68100000000004</v>
      </c>
      <c r="AL76" s="17">
        <f>IF('lao raw lpjml output'!AK61&lt;0,0,'lao raw lpjml output'!AK61)</f>
        <v>816.39599999999996</v>
      </c>
      <c r="AM76" s="17">
        <f>IF('lao raw lpjml output'!AL61&lt;0,0,'lao raw lpjml output'!AL61)</f>
        <v>921.31899999999996</v>
      </c>
      <c r="AN76" s="17">
        <f>IF('lao raw lpjml output'!AM61&lt;0,0,'lao raw lpjml output'!AM61)</f>
        <v>754.15</v>
      </c>
      <c r="AO76" s="17">
        <f>IF('lao raw lpjml output'!AN61&lt;0,0,'lao raw lpjml output'!AN61)</f>
        <v>800.95500000000004</v>
      </c>
      <c r="AP76" s="17">
        <f>IF('lao raw lpjml output'!AO61&lt;0,0,'lao raw lpjml output'!AO61)</f>
        <v>867.34299999999996</v>
      </c>
    </row>
    <row r="77" spans="1:42" x14ac:dyDescent="0.35">
      <c r="A77" s="52"/>
      <c r="B77" s="17">
        <f>IF('lao raw lpjml output'!A62&lt;0,0,'lao raw lpjml output'!A62)</f>
        <v>872.29300000000001</v>
      </c>
      <c r="C77" s="17">
        <f>IF('lao raw lpjml output'!B62&lt;0,0,'lao raw lpjml output'!B62)</f>
        <v>777.52200000000005</v>
      </c>
      <c r="D77" s="17">
        <f>IF('lao raw lpjml output'!C62&lt;0,0,'lao raw lpjml output'!C62)</f>
        <v>747.61800000000005</v>
      </c>
      <c r="E77" s="17">
        <f>IF('lao raw lpjml output'!D62&lt;0,0,'lao raw lpjml output'!D62)</f>
        <v>786.88599999999997</v>
      </c>
      <c r="F77" s="17">
        <f>IF('lao raw lpjml output'!E62&lt;0,0,'lao raw lpjml output'!E62)</f>
        <v>803.88199999999995</v>
      </c>
      <c r="G77" s="17">
        <f>IF('lao raw lpjml output'!F62&lt;0,0,'lao raw lpjml output'!F62)</f>
        <v>829.50400000000002</v>
      </c>
      <c r="H77" s="17">
        <f>IF('lao raw lpjml output'!G62&lt;0,0,'lao raw lpjml output'!G62)</f>
        <v>797.97799999999995</v>
      </c>
      <c r="I77" s="17">
        <f>IF('lao raw lpjml output'!H62&lt;0,0,'lao raw lpjml output'!H62)</f>
        <v>832.93499999999995</v>
      </c>
      <c r="J77" s="17">
        <f>IF('lao raw lpjml output'!I62&lt;0,0,'lao raw lpjml output'!I62)</f>
        <v>692.46799999999996</v>
      </c>
      <c r="K77" s="17">
        <f>IF('lao raw lpjml output'!J62&lt;0,0,'lao raw lpjml output'!J62)</f>
        <v>680.71500000000003</v>
      </c>
      <c r="L77" s="17">
        <f>IF('lao raw lpjml output'!K62&lt;0,0,'lao raw lpjml output'!K62)</f>
        <v>733.80899999999997</v>
      </c>
      <c r="M77" s="17">
        <f>IF('lao raw lpjml output'!L62&lt;0,0,'lao raw lpjml output'!L62)</f>
        <v>780.721</v>
      </c>
      <c r="N77" s="17">
        <f>IF('lao raw lpjml output'!M62&lt;0,0,'lao raw lpjml output'!M62)</f>
        <v>791.26499999999999</v>
      </c>
      <c r="O77" s="17">
        <f>IF('lao raw lpjml output'!N62&lt;0,0,'lao raw lpjml output'!N62)</f>
        <v>800.54100000000005</v>
      </c>
      <c r="P77" s="17">
        <f>IF('lao raw lpjml output'!O62&lt;0,0,'lao raw lpjml output'!O62)</f>
        <v>816.86800000000005</v>
      </c>
      <c r="Q77" s="17">
        <f>IF('lao raw lpjml output'!P62&lt;0,0,'lao raw lpjml output'!P62)</f>
        <v>763.06399999999996</v>
      </c>
      <c r="R77" s="17">
        <f>IF('lao raw lpjml output'!Q62&lt;0,0,'lao raw lpjml output'!Q62)</f>
        <v>823.21600000000001</v>
      </c>
      <c r="S77" s="17">
        <f>IF('lao raw lpjml output'!R62&lt;0,0,'lao raw lpjml output'!R62)</f>
        <v>758.42</v>
      </c>
      <c r="T77" s="17">
        <f>IF('lao raw lpjml output'!S62&lt;0,0,'lao raw lpjml output'!S62)</f>
        <v>825.678</v>
      </c>
      <c r="U77" s="17">
        <f>IF('lao raw lpjml output'!T62&lt;0,0,'lao raw lpjml output'!T62)</f>
        <v>851.23299999999995</v>
      </c>
      <c r="V77" s="17">
        <f>IF('lao raw lpjml output'!U62&lt;0,0,'lao raw lpjml output'!U62)</f>
        <v>709.68100000000004</v>
      </c>
      <c r="W77" s="17">
        <f>IF('lao raw lpjml output'!V62&lt;0,0,'lao raw lpjml output'!V62)</f>
        <v>776.42600000000004</v>
      </c>
      <c r="X77" s="17">
        <f>IF('lao raw lpjml output'!W62&lt;0,0,'lao raw lpjml output'!W62)</f>
        <v>766.86400000000003</v>
      </c>
      <c r="Y77" s="17">
        <f>IF('lao raw lpjml output'!X62&lt;0,0,'lao raw lpjml output'!X62)</f>
        <v>754.93899999999996</v>
      </c>
      <c r="Z77" s="17">
        <f>IF('lao raw lpjml output'!Y62&lt;0,0,'lao raw lpjml output'!Y62)</f>
        <v>738.97699999999998</v>
      </c>
      <c r="AA77" s="17">
        <f>IF('lao raw lpjml output'!Z62&lt;0,0,'lao raw lpjml output'!Z62)</f>
        <v>895.33399999999995</v>
      </c>
      <c r="AB77" s="17">
        <f>IF('lao raw lpjml output'!AA62&lt;0,0,'lao raw lpjml output'!AA62)</f>
        <v>898.16499999999996</v>
      </c>
      <c r="AC77" s="17">
        <f>IF('lao raw lpjml output'!AB62&lt;0,0,'lao raw lpjml output'!AB62)</f>
        <v>782.2</v>
      </c>
      <c r="AD77" s="17">
        <f>IF('lao raw lpjml output'!AC62&lt;0,0,'lao raw lpjml output'!AC62)</f>
        <v>796.99300000000005</v>
      </c>
      <c r="AE77" s="17">
        <f>IF('lao raw lpjml output'!AD62&lt;0,0,'lao raw lpjml output'!AD62)</f>
        <v>905.29600000000005</v>
      </c>
      <c r="AF77" s="17">
        <f>IF('lao raw lpjml output'!AE62&lt;0,0,'lao raw lpjml output'!AE62)</f>
        <v>905.29600000000005</v>
      </c>
      <c r="AG77" s="17">
        <f>IF('lao raw lpjml output'!AF62&lt;0,0,'lao raw lpjml output'!AF62)</f>
        <v>806.56500000000005</v>
      </c>
      <c r="AH77" s="17">
        <f>IF('lao raw lpjml output'!AG62&lt;0,0,'lao raw lpjml output'!AG62)</f>
        <v>806.56500000000005</v>
      </c>
      <c r="AI77" s="17">
        <f>IF('lao raw lpjml output'!AH62&lt;0,0,'lao raw lpjml output'!AH62)</f>
        <v>783.36400000000003</v>
      </c>
      <c r="AJ77" s="17">
        <f>IF('lao raw lpjml output'!AI62&lt;0,0,'lao raw lpjml output'!AI62)</f>
        <v>761.06200000000001</v>
      </c>
      <c r="AK77" s="17">
        <f>IF('lao raw lpjml output'!AJ62&lt;0,0,'lao raw lpjml output'!AJ62)</f>
        <v>899.70100000000002</v>
      </c>
      <c r="AL77" s="17">
        <f>IF('lao raw lpjml output'!AK62&lt;0,0,'lao raw lpjml output'!AK62)</f>
        <v>820.36699999999996</v>
      </c>
      <c r="AM77" s="17">
        <f>IF('lao raw lpjml output'!AL62&lt;0,0,'lao raw lpjml output'!AL62)</f>
        <v>921.91099999999994</v>
      </c>
      <c r="AN77" s="17">
        <f>IF('lao raw lpjml output'!AM62&lt;0,0,'lao raw lpjml output'!AM62)</f>
        <v>755.904</v>
      </c>
      <c r="AO77" s="17">
        <f>IF('lao raw lpjml output'!AN62&lt;0,0,'lao raw lpjml output'!AN62)</f>
        <v>806.65099999999995</v>
      </c>
      <c r="AP77" s="17">
        <f>IF('lao raw lpjml output'!AO62&lt;0,0,'lao raw lpjml output'!AO62)</f>
        <v>872.29300000000001</v>
      </c>
    </row>
    <row r="78" spans="1:42" x14ac:dyDescent="0.35">
      <c r="A78" s="52"/>
      <c r="B78" s="17">
        <f>IF('lao raw lpjml output'!A63&lt;0,0,'lao raw lpjml output'!A63)</f>
        <v>874.13300000000004</v>
      </c>
      <c r="C78" s="17">
        <f>IF('lao raw lpjml output'!B63&lt;0,0,'lao raw lpjml output'!B63)</f>
        <v>781.96500000000003</v>
      </c>
      <c r="D78" s="17">
        <f>IF('lao raw lpjml output'!C63&lt;0,0,'lao raw lpjml output'!C63)</f>
        <v>759.25599999999997</v>
      </c>
      <c r="E78" s="17">
        <f>IF('lao raw lpjml output'!D63&lt;0,0,'lao raw lpjml output'!D63)</f>
        <v>790.52700000000004</v>
      </c>
      <c r="F78" s="17">
        <f>IF('lao raw lpjml output'!E63&lt;0,0,'lao raw lpjml output'!E63)</f>
        <v>805.09299999999996</v>
      </c>
      <c r="G78" s="17">
        <f>IF('lao raw lpjml output'!F63&lt;0,0,'lao raw lpjml output'!F63)</f>
        <v>830.89800000000002</v>
      </c>
      <c r="H78" s="17">
        <f>IF('lao raw lpjml output'!G63&lt;0,0,'lao raw lpjml output'!G63)</f>
        <v>800.87599999999998</v>
      </c>
      <c r="I78" s="17">
        <f>IF('lao raw lpjml output'!H63&lt;0,0,'lao raw lpjml output'!H63)</f>
        <v>838.86800000000005</v>
      </c>
      <c r="J78" s="17">
        <f>IF('lao raw lpjml output'!I63&lt;0,0,'lao raw lpjml output'!I63)</f>
        <v>699.875</v>
      </c>
      <c r="K78" s="17">
        <f>IF('lao raw lpjml output'!J63&lt;0,0,'lao raw lpjml output'!J63)</f>
        <v>682.279</v>
      </c>
      <c r="L78" s="17">
        <f>IF('lao raw lpjml output'!K63&lt;0,0,'lao raw lpjml output'!K63)</f>
        <v>734.14400000000001</v>
      </c>
      <c r="M78" s="17">
        <f>IF('lao raw lpjml output'!L63&lt;0,0,'lao raw lpjml output'!L63)</f>
        <v>784.68700000000001</v>
      </c>
      <c r="N78" s="17">
        <f>IF('lao raw lpjml output'!M63&lt;0,0,'lao raw lpjml output'!M63)</f>
        <v>793.78399999999999</v>
      </c>
      <c r="O78" s="17">
        <f>IF('lao raw lpjml output'!N63&lt;0,0,'lao raw lpjml output'!N63)</f>
        <v>802.55100000000004</v>
      </c>
      <c r="P78" s="17">
        <f>IF('lao raw lpjml output'!O63&lt;0,0,'lao raw lpjml output'!O63)</f>
        <v>822.36500000000001</v>
      </c>
      <c r="Q78" s="17">
        <f>IF('lao raw lpjml output'!P63&lt;0,0,'lao raw lpjml output'!P63)</f>
        <v>767.75699999999995</v>
      </c>
      <c r="R78" s="17">
        <f>IF('lao raw lpjml output'!Q63&lt;0,0,'lao raw lpjml output'!Q63)</f>
        <v>824.173</v>
      </c>
      <c r="S78" s="17">
        <f>IF('lao raw lpjml output'!R63&lt;0,0,'lao raw lpjml output'!R63)</f>
        <v>764.577</v>
      </c>
      <c r="T78" s="17">
        <f>IF('lao raw lpjml output'!S63&lt;0,0,'lao raw lpjml output'!S63)</f>
        <v>828.18299999999999</v>
      </c>
      <c r="U78" s="17">
        <f>IF('lao raw lpjml output'!T63&lt;0,0,'lao raw lpjml output'!T63)</f>
        <v>854.399</v>
      </c>
      <c r="V78" s="17">
        <f>IF('lao raw lpjml output'!U63&lt;0,0,'lao raw lpjml output'!U63)</f>
        <v>711.77800000000002</v>
      </c>
      <c r="W78" s="17">
        <f>IF('lao raw lpjml output'!V63&lt;0,0,'lao raw lpjml output'!V63)</f>
        <v>777.38099999999997</v>
      </c>
      <c r="X78" s="17">
        <f>IF('lao raw lpjml output'!W63&lt;0,0,'lao raw lpjml output'!W63)</f>
        <v>767.03300000000002</v>
      </c>
      <c r="Y78" s="17">
        <f>IF('lao raw lpjml output'!X63&lt;0,0,'lao raw lpjml output'!X63)</f>
        <v>758.15300000000002</v>
      </c>
      <c r="Z78" s="17">
        <f>IF('lao raw lpjml output'!Y63&lt;0,0,'lao raw lpjml output'!Y63)</f>
        <v>741.76300000000003</v>
      </c>
      <c r="AA78" s="17">
        <f>IF('lao raw lpjml output'!Z63&lt;0,0,'lao raw lpjml output'!Z63)</f>
        <v>899.19200000000001</v>
      </c>
      <c r="AB78" s="17">
        <f>IF('lao raw lpjml output'!AA63&lt;0,0,'lao raw lpjml output'!AA63)</f>
        <v>904.53399999999999</v>
      </c>
      <c r="AC78" s="17">
        <f>IF('lao raw lpjml output'!AB63&lt;0,0,'lao raw lpjml output'!AB63)</f>
        <v>782.71600000000001</v>
      </c>
      <c r="AD78" s="17">
        <f>IF('lao raw lpjml output'!AC63&lt;0,0,'lao raw lpjml output'!AC63)</f>
        <v>805.01099999999997</v>
      </c>
      <c r="AE78" s="17">
        <f>IF('lao raw lpjml output'!AD63&lt;0,0,'lao raw lpjml output'!AD63)</f>
        <v>907.03800000000001</v>
      </c>
      <c r="AF78" s="17">
        <f>IF('lao raw lpjml output'!AE63&lt;0,0,'lao raw lpjml output'!AE63)</f>
        <v>907.03800000000001</v>
      </c>
      <c r="AG78" s="17">
        <f>IF('lao raw lpjml output'!AF63&lt;0,0,'lao raw lpjml output'!AF63)</f>
        <v>808.05100000000004</v>
      </c>
      <c r="AH78" s="17">
        <f>IF('lao raw lpjml output'!AG63&lt;0,0,'lao raw lpjml output'!AG63)</f>
        <v>808.05100000000004</v>
      </c>
      <c r="AI78" s="17">
        <f>IF('lao raw lpjml output'!AH63&lt;0,0,'lao raw lpjml output'!AH63)</f>
        <v>792.22500000000002</v>
      </c>
      <c r="AJ78" s="17">
        <f>IF('lao raw lpjml output'!AI63&lt;0,0,'lao raw lpjml output'!AI63)</f>
        <v>772.64</v>
      </c>
      <c r="AK78" s="17">
        <f>IF('lao raw lpjml output'!AJ63&lt;0,0,'lao raw lpjml output'!AJ63)</f>
        <v>902.21100000000001</v>
      </c>
      <c r="AL78" s="17">
        <f>IF('lao raw lpjml output'!AK63&lt;0,0,'lao raw lpjml output'!AK63)</f>
        <v>825.85799999999995</v>
      </c>
      <c r="AM78" s="17">
        <f>IF('lao raw lpjml output'!AL63&lt;0,0,'lao raw lpjml output'!AL63)</f>
        <v>921.98</v>
      </c>
      <c r="AN78" s="17">
        <f>IF('lao raw lpjml output'!AM63&lt;0,0,'lao raw lpjml output'!AM63)</f>
        <v>757.57899999999995</v>
      </c>
      <c r="AO78" s="17">
        <f>IF('lao raw lpjml output'!AN63&lt;0,0,'lao raw lpjml output'!AN63)</f>
        <v>807.46600000000001</v>
      </c>
      <c r="AP78" s="17">
        <f>IF('lao raw lpjml output'!AO63&lt;0,0,'lao raw lpjml output'!AO63)</f>
        <v>874.13300000000004</v>
      </c>
    </row>
    <row r="79" spans="1:42" x14ac:dyDescent="0.35">
      <c r="A79" s="52"/>
      <c r="B79" s="17">
        <f>IF('lao raw lpjml output'!A64&lt;0,0,'lao raw lpjml output'!A64)</f>
        <v>874.76</v>
      </c>
      <c r="C79" s="17">
        <f>IF('lao raw lpjml output'!B64&lt;0,0,'lao raw lpjml output'!B64)</f>
        <v>800.495</v>
      </c>
      <c r="D79" s="17">
        <f>IF('lao raw lpjml output'!C64&lt;0,0,'lao raw lpjml output'!C64)</f>
        <v>768.61099999999999</v>
      </c>
      <c r="E79" s="17">
        <f>IF('lao raw lpjml output'!D64&lt;0,0,'lao raw lpjml output'!D64)</f>
        <v>808.70899999999995</v>
      </c>
      <c r="F79" s="17">
        <f>IF('lao raw lpjml output'!E64&lt;0,0,'lao raw lpjml output'!E64)</f>
        <v>808.1</v>
      </c>
      <c r="G79" s="17">
        <f>IF('lao raw lpjml output'!F64&lt;0,0,'lao raw lpjml output'!F64)</f>
        <v>833.57100000000003</v>
      </c>
      <c r="H79" s="17">
        <f>IF('lao raw lpjml output'!G64&lt;0,0,'lao raw lpjml output'!G64)</f>
        <v>806.57600000000002</v>
      </c>
      <c r="I79" s="17">
        <f>IF('lao raw lpjml output'!H64&lt;0,0,'lao raw lpjml output'!H64)</f>
        <v>839.16399999999999</v>
      </c>
      <c r="J79" s="17">
        <f>IF('lao raw lpjml output'!I64&lt;0,0,'lao raw lpjml output'!I64)</f>
        <v>701.75699999999995</v>
      </c>
      <c r="K79" s="17">
        <f>IF('lao raw lpjml output'!J64&lt;0,0,'lao raw lpjml output'!J64)</f>
        <v>683.66300000000001</v>
      </c>
      <c r="L79" s="17">
        <f>IF('lao raw lpjml output'!K64&lt;0,0,'lao raw lpjml output'!K64)</f>
        <v>739.20299999999997</v>
      </c>
      <c r="M79" s="17">
        <f>IF('lao raw lpjml output'!L64&lt;0,0,'lao raw lpjml output'!L64)</f>
        <v>792.41800000000001</v>
      </c>
      <c r="N79" s="17">
        <f>IF('lao raw lpjml output'!M64&lt;0,0,'lao raw lpjml output'!M64)</f>
        <v>801.63699999999994</v>
      </c>
      <c r="O79" s="17">
        <f>IF('lao raw lpjml output'!N64&lt;0,0,'lao raw lpjml output'!N64)</f>
        <v>814.43</v>
      </c>
      <c r="P79" s="17">
        <f>IF('lao raw lpjml output'!O64&lt;0,0,'lao raw lpjml output'!O64)</f>
        <v>822.49</v>
      </c>
      <c r="Q79" s="17">
        <f>IF('lao raw lpjml output'!P64&lt;0,0,'lao raw lpjml output'!P64)</f>
        <v>776.54600000000005</v>
      </c>
      <c r="R79" s="17">
        <f>IF('lao raw lpjml output'!Q64&lt;0,0,'lao raw lpjml output'!Q64)</f>
        <v>824.23</v>
      </c>
      <c r="S79" s="17">
        <f>IF('lao raw lpjml output'!R64&lt;0,0,'lao raw lpjml output'!R64)</f>
        <v>765.36199999999997</v>
      </c>
      <c r="T79" s="17">
        <f>IF('lao raw lpjml output'!S64&lt;0,0,'lao raw lpjml output'!S64)</f>
        <v>837.05499999999995</v>
      </c>
      <c r="U79" s="17">
        <f>IF('lao raw lpjml output'!T64&lt;0,0,'lao raw lpjml output'!T64)</f>
        <v>857.18600000000004</v>
      </c>
      <c r="V79" s="17">
        <f>IF('lao raw lpjml output'!U64&lt;0,0,'lao raw lpjml output'!U64)</f>
        <v>717.60299999999995</v>
      </c>
      <c r="W79" s="17">
        <f>IF('lao raw lpjml output'!V64&lt;0,0,'lao raw lpjml output'!V64)</f>
        <v>778.04300000000001</v>
      </c>
      <c r="X79" s="17">
        <f>IF('lao raw lpjml output'!W64&lt;0,0,'lao raw lpjml output'!W64)</f>
        <v>767.90099999999995</v>
      </c>
      <c r="Y79" s="17">
        <f>IF('lao raw lpjml output'!X64&lt;0,0,'lao raw lpjml output'!X64)</f>
        <v>759.87099999999998</v>
      </c>
      <c r="Z79" s="17">
        <f>IF('lao raw lpjml output'!Y64&lt;0,0,'lao raw lpjml output'!Y64)</f>
        <v>743.47900000000004</v>
      </c>
      <c r="AA79" s="17">
        <f>IF('lao raw lpjml output'!Z64&lt;0,0,'lao raw lpjml output'!Z64)</f>
        <v>900.53399999999999</v>
      </c>
      <c r="AB79" s="17">
        <f>IF('lao raw lpjml output'!AA64&lt;0,0,'lao raw lpjml output'!AA64)</f>
        <v>908.68899999999996</v>
      </c>
      <c r="AC79" s="17">
        <f>IF('lao raw lpjml output'!AB64&lt;0,0,'lao raw lpjml output'!AB64)</f>
        <v>786.60799999999995</v>
      </c>
      <c r="AD79" s="17">
        <f>IF('lao raw lpjml output'!AC64&lt;0,0,'lao raw lpjml output'!AC64)</f>
        <v>824.27599999999995</v>
      </c>
      <c r="AE79" s="17">
        <f>IF('lao raw lpjml output'!AD64&lt;0,0,'lao raw lpjml output'!AD64)</f>
        <v>909.80899999999997</v>
      </c>
      <c r="AF79" s="17">
        <f>IF('lao raw lpjml output'!AE64&lt;0,0,'lao raw lpjml output'!AE64)</f>
        <v>909.80899999999997</v>
      </c>
      <c r="AG79" s="17">
        <f>IF('lao raw lpjml output'!AF64&lt;0,0,'lao raw lpjml output'!AF64)</f>
        <v>818.32100000000003</v>
      </c>
      <c r="AH79" s="17">
        <f>IF('lao raw lpjml output'!AG64&lt;0,0,'lao raw lpjml output'!AG64)</f>
        <v>818.32100000000003</v>
      </c>
      <c r="AI79" s="17">
        <f>IF('lao raw lpjml output'!AH64&lt;0,0,'lao raw lpjml output'!AH64)</f>
        <v>809.52800000000002</v>
      </c>
      <c r="AJ79" s="17">
        <f>IF('lao raw lpjml output'!AI64&lt;0,0,'lao raw lpjml output'!AI64)</f>
        <v>776.92200000000003</v>
      </c>
      <c r="AK79" s="17">
        <f>IF('lao raw lpjml output'!AJ64&lt;0,0,'lao raw lpjml output'!AJ64)</f>
        <v>904.17100000000005</v>
      </c>
      <c r="AL79" s="17">
        <f>IF('lao raw lpjml output'!AK64&lt;0,0,'lao raw lpjml output'!AK64)</f>
        <v>826.65</v>
      </c>
      <c r="AM79" s="17">
        <f>IF('lao raw lpjml output'!AL64&lt;0,0,'lao raw lpjml output'!AL64)</f>
        <v>923.85199999999998</v>
      </c>
      <c r="AN79" s="17">
        <f>IF('lao raw lpjml output'!AM64&lt;0,0,'lao raw lpjml output'!AM64)</f>
        <v>773.26300000000003</v>
      </c>
      <c r="AO79" s="17">
        <f>IF('lao raw lpjml output'!AN64&lt;0,0,'lao raw lpjml output'!AN64)</f>
        <v>809.16300000000001</v>
      </c>
      <c r="AP79" s="17">
        <f>IF('lao raw lpjml output'!AO64&lt;0,0,'lao raw lpjml output'!AO64)</f>
        <v>874.76</v>
      </c>
    </row>
    <row r="80" spans="1:42" x14ac:dyDescent="0.35">
      <c r="A80" s="52"/>
      <c r="B80" s="17">
        <f>IF('lao raw lpjml output'!A65&lt;0,0,'lao raw lpjml output'!A65)</f>
        <v>881.39</v>
      </c>
      <c r="C80" s="17">
        <f>IF('lao raw lpjml output'!B65&lt;0,0,'lao raw lpjml output'!B65)</f>
        <v>809.73299999999995</v>
      </c>
      <c r="D80" s="17">
        <f>IF('lao raw lpjml output'!C65&lt;0,0,'lao raw lpjml output'!C65)</f>
        <v>816.35799999999995</v>
      </c>
      <c r="E80" s="17">
        <f>IF('lao raw lpjml output'!D65&lt;0,0,'lao raw lpjml output'!D65)</f>
        <v>811.55399999999997</v>
      </c>
      <c r="F80" s="17">
        <f>IF('lao raw lpjml output'!E65&lt;0,0,'lao raw lpjml output'!E65)</f>
        <v>846.61099999999999</v>
      </c>
      <c r="G80" s="17">
        <f>IF('lao raw lpjml output'!F65&lt;0,0,'lao raw lpjml output'!F65)</f>
        <v>836.12300000000005</v>
      </c>
      <c r="H80" s="17">
        <f>IF('lao raw lpjml output'!G65&lt;0,0,'lao raw lpjml output'!G65)</f>
        <v>810.97500000000002</v>
      </c>
      <c r="I80" s="17">
        <f>IF('lao raw lpjml output'!H65&lt;0,0,'lao raw lpjml output'!H65)</f>
        <v>847.95699999999999</v>
      </c>
      <c r="J80" s="17">
        <f>IF('lao raw lpjml output'!I65&lt;0,0,'lao raw lpjml output'!I65)</f>
        <v>703.65599999999995</v>
      </c>
      <c r="K80" s="17">
        <f>IF('lao raw lpjml output'!J65&lt;0,0,'lao raw lpjml output'!J65)</f>
        <v>697.83199999999999</v>
      </c>
      <c r="L80" s="17">
        <f>IF('lao raw lpjml output'!K65&lt;0,0,'lao raw lpjml output'!K65)</f>
        <v>743.11900000000003</v>
      </c>
      <c r="M80" s="17">
        <f>IF('lao raw lpjml output'!L65&lt;0,0,'lao raw lpjml output'!L65)</f>
        <v>801.62900000000002</v>
      </c>
      <c r="N80" s="17">
        <f>IF('lao raw lpjml output'!M65&lt;0,0,'lao raw lpjml output'!M65)</f>
        <v>802.90599999999995</v>
      </c>
      <c r="O80" s="17">
        <f>IF('lao raw lpjml output'!N65&lt;0,0,'lao raw lpjml output'!N65)</f>
        <v>819.66499999999996</v>
      </c>
      <c r="P80" s="17">
        <f>IF('lao raw lpjml output'!O65&lt;0,0,'lao raw lpjml output'!O65)</f>
        <v>824.01099999999997</v>
      </c>
      <c r="Q80" s="17">
        <f>IF('lao raw lpjml output'!P65&lt;0,0,'lao raw lpjml output'!P65)</f>
        <v>780.48400000000004</v>
      </c>
      <c r="R80" s="17">
        <f>IF('lao raw lpjml output'!Q65&lt;0,0,'lao raw lpjml output'!Q65)</f>
        <v>827.80100000000004</v>
      </c>
      <c r="S80" s="17">
        <f>IF('lao raw lpjml output'!R65&lt;0,0,'lao raw lpjml output'!R65)</f>
        <v>767.96199999999999</v>
      </c>
      <c r="T80" s="17">
        <f>IF('lao raw lpjml output'!S65&lt;0,0,'lao raw lpjml output'!S65)</f>
        <v>840.79</v>
      </c>
      <c r="U80" s="17">
        <f>IF('lao raw lpjml output'!T65&lt;0,0,'lao raw lpjml output'!T65)</f>
        <v>867.72500000000002</v>
      </c>
      <c r="V80" s="17">
        <f>IF('lao raw lpjml output'!U65&lt;0,0,'lao raw lpjml output'!U65)</f>
        <v>723.10199999999998</v>
      </c>
      <c r="W80" s="17">
        <f>IF('lao raw lpjml output'!V65&lt;0,0,'lao raw lpjml output'!V65)</f>
        <v>781.21100000000001</v>
      </c>
      <c r="X80" s="17">
        <f>IF('lao raw lpjml output'!W65&lt;0,0,'lao raw lpjml output'!W65)</f>
        <v>779.91</v>
      </c>
      <c r="Y80" s="17">
        <f>IF('lao raw lpjml output'!X65&lt;0,0,'lao raw lpjml output'!X65)</f>
        <v>763.29300000000001</v>
      </c>
      <c r="Z80" s="17">
        <f>IF('lao raw lpjml output'!Y65&lt;0,0,'lao raw lpjml output'!Y65)</f>
        <v>748.077</v>
      </c>
      <c r="AA80" s="17">
        <f>IF('lao raw lpjml output'!Z65&lt;0,0,'lao raw lpjml output'!Z65)</f>
        <v>901.18399999999997</v>
      </c>
      <c r="AB80" s="17">
        <f>IF('lao raw lpjml output'!AA65&lt;0,0,'lao raw lpjml output'!AA65)</f>
        <v>912.572</v>
      </c>
      <c r="AC80" s="17">
        <f>IF('lao raw lpjml output'!AB65&lt;0,0,'lao raw lpjml output'!AB65)</f>
        <v>789.42100000000005</v>
      </c>
      <c r="AD80" s="17">
        <f>IF('lao raw lpjml output'!AC65&lt;0,0,'lao raw lpjml output'!AC65)</f>
        <v>842.99699999999996</v>
      </c>
      <c r="AE80" s="17">
        <f>IF('lao raw lpjml output'!AD65&lt;0,0,'lao raw lpjml output'!AD65)</f>
        <v>927.45299999999997</v>
      </c>
      <c r="AF80" s="17">
        <f>IF('lao raw lpjml output'!AE65&lt;0,0,'lao raw lpjml output'!AE65)</f>
        <v>927.45299999999997</v>
      </c>
      <c r="AG80" s="17">
        <f>IF('lao raw lpjml output'!AF65&lt;0,0,'lao raw lpjml output'!AF65)</f>
        <v>825.95</v>
      </c>
      <c r="AH80" s="17">
        <f>IF('lao raw lpjml output'!AG65&lt;0,0,'lao raw lpjml output'!AG65)</f>
        <v>825.95</v>
      </c>
      <c r="AI80" s="17">
        <f>IF('lao raw lpjml output'!AH65&lt;0,0,'lao raw lpjml output'!AH65)</f>
        <v>817.197</v>
      </c>
      <c r="AJ80" s="17">
        <f>IF('lao raw lpjml output'!AI65&lt;0,0,'lao raw lpjml output'!AI65)</f>
        <v>792.18299999999999</v>
      </c>
      <c r="AK80" s="17">
        <f>IF('lao raw lpjml output'!AJ65&lt;0,0,'lao raw lpjml output'!AJ65)</f>
        <v>925.97400000000005</v>
      </c>
      <c r="AL80" s="17">
        <f>IF('lao raw lpjml output'!AK65&lt;0,0,'lao raw lpjml output'!AK65)</f>
        <v>828.53099999999995</v>
      </c>
      <c r="AM80" s="17">
        <f>IF('lao raw lpjml output'!AL65&lt;0,0,'lao raw lpjml output'!AL65)</f>
        <v>926.86300000000006</v>
      </c>
      <c r="AN80" s="17">
        <f>IF('lao raw lpjml output'!AM65&lt;0,0,'lao raw lpjml output'!AM65)</f>
        <v>789.39400000000001</v>
      </c>
      <c r="AO80" s="17">
        <f>IF('lao raw lpjml output'!AN65&lt;0,0,'lao raw lpjml output'!AN65)</f>
        <v>813.38400000000001</v>
      </c>
      <c r="AP80" s="17">
        <f>IF('lao raw lpjml output'!AO65&lt;0,0,'lao raw lpjml output'!AO65)</f>
        <v>881.39</v>
      </c>
    </row>
    <row r="81" spans="1:42" x14ac:dyDescent="0.35">
      <c r="A81" s="52"/>
      <c r="B81" s="17">
        <f>IF('lao raw lpjml output'!A66&lt;0,0,'lao raw lpjml output'!A66)</f>
        <v>881.86800000000005</v>
      </c>
      <c r="C81" s="17">
        <f>IF('lao raw lpjml output'!B66&lt;0,0,'lao raw lpjml output'!B66)</f>
        <v>822.94</v>
      </c>
      <c r="D81" s="17">
        <f>IF('lao raw lpjml output'!C66&lt;0,0,'lao raw lpjml output'!C66)</f>
        <v>820.07299999999998</v>
      </c>
      <c r="E81" s="17">
        <f>IF('lao raw lpjml output'!D66&lt;0,0,'lao raw lpjml output'!D66)</f>
        <v>818.95100000000002</v>
      </c>
      <c r="F81" s="17">
        <f>IF('lao raw lpjml output'!E66&lt;0,0,'lao raw lpjml output'!E66)</f>
        <v>856.26800000000003</v>
      </c>
      <c r="G81" s="17">
        <f>IF('lao raw lpjml output'!F66&lt;0,0,'lao raw lpjml output'!F66)</f>
        <v>841.43299999999999</v>
      </c>
      <c r="H81" s="17">
        <f>IF('lao raw lpjml output'!G66&lt;0,0,'lao raw lpjml output'!G66)</f>
        <v>811.41700000000003</v>
      </c>
      <c r="I81" s="17">
        <f>IF('lao raw lpjml output'!H66&lt;0,0,'lao raw lpjml output'!H66)</f>
        <v>849.75400000000002</v>
      </c>
      <c r="J81" s="17">
        <f>IF('lao raw lpjml output'!I66&lt;0,0,'lao raw lpjml output'!I66)</f>
        <v>715.84400000000005</v>
      </c>
      <c r="K81" s="17">
        <f>IF('lao raw lpjml output'!J66&lt;0,0,'lao raw lpjml output'!J66)</f>
        <v>701.64099999999996</v>
      </c>
      <c r="L81" s="17">
        <f>IF('lao raw lpjml output'!K66&lt;0,0,'lao raw lpjml output'!K66)</f>
        <v>769.15599999999995</v>
      </c>
      <c r="M81" s="17">
        <f>IF('lao raw lpjml output'!L66&lt;0,0,'lao raw lpjml output'!L66)</f>
        <v>802.56500000000005</v>
      </c>
      <c r="N81" s="17">
        <f>IF('lao raw lpjml output'!M66&lt;0,0,'lao raw lpjml output'!M66)</f>
        <v>809.23699999999997</v>
      </c>
      <c r="O81" s="17">
        <f>IF('lao raw lpjml output'!N66&lt;0,0,'lao raw lpjml output'!N66)</f>
        <v>834.947</v>
      </c>
      <c r="P81" s="17">
        <f>IF('lao raw lpjml output'!O66&lt;0,0,'lao raw lpjml output'!O66)</f>
        <v>833.74400000000003</v>
      </c>
      <c r="Q81" s="17">
        <f>IF('lao raw lpjml output'!P66&lt;0,0,'lao raw lpjml output'!P66)</f>
        <v>790.35799999999995</v>
      </c>
      <c r="R81" s="17">
        <f>IF('lao raw lpjml output'!Q66&lt;0,0,'lao raw lpjml output'!Q66)</f>
        <v>829.12800000000004</v>
      </c>
      <c r="S81" s="17">
        <f>IF('lao raw lpjml output'!R66&lt;0,0,'lao raw lpjml output'!R66)</f>
        <v>770.39800000000002</v>
      </c>
      <c r="T81" s="17">
        <f>IF('lao raw lpjml output'!S66&lt;0,0,'lao raw lpjml output'!S66)</f>
        <v>848.45500000000004</v>
      </c>
      <c r="U81" s="17">
        <f>IF('lao raw lpjml output'!T66&lt;0,0,'lao raw lpjml output'!T66)</f>
        <v>869.327</v>
      </c>
      <c r="V81" s="17">
        <f>IF('lao raw lpjml output'!U66&lt;0,0,'lao raw lpjml output'!U66)</f>
        <v>734.75</v>
      </c>
      <c r="W81" s="17">
        <f>IF('lao raw lpjml output'!V66&lt;0,0,'lao raw lpjml output'!V66)</f>
        <v>781.22699999999998</v>
      </c>
      <c r="X81" s="17">
        <f>IF('lao raw lpjml output'!W66&lt;0,0,'lao raw lpjml output'!W66)</f>
        <v>784.61099999999999</v>
      </c>
      <c r="Y81" s="17">
        <f>IF('lao raw lpjml output'!X66&lt;0,0,'lao raw lpjml output'!X66)</f>
        <v>763.80700000000002</v>
      </c>
      <c r="Z81" s="17">
        <f>IF('lao raw lpjml output'!Y66&lt;0,0,'lao raw lpjml output'!Y66)</f>
        <v>751.31399999999996</v>
      </c>
      <c r="AA81" s="17">
        <f>IF('lao raw lpjml output'!Z66&lt;0,0,'lao raw lpjml output'!Z66)</f>
        <v>905.04300000000001</v>
      </c>
      <c r="AB81" s="17">
        <f>IF('lao raw lpjml output'!AA66&lt;0,0,'lao raw lpjml output'!AA66)</f>
        <v>913.27200000000005</v>
      </c>
      <c r="AC81" s="17">
        <f>IF('lao raw lpjml output'!AB66&lt;0,0,'lao raw lpjml output'!AB66)</f>
        <v>792.30100000000004</v>
      </c>
      <c r="AD81" s="17">
        <f>IF('lao raw lpjml output'!AC66&lt;0,0,'lao raw lpjml output'!AC66)</f>
        <v>849.34</v>
      </c>
      <c r="AE81" s="17">
        <f>IF('lao raw lpjml output'!AD66&lt;0,0,'lao raw lpjml output'!AD66)</f>
        <v>929.95500000000004</v>
      </c>
      <c r="AF81" s="17">
        <f>IF('lao raw lpjml output'!AE66&lt;0,0,'lao raw lpjml output'!AE66)</f>
        <v>929.95500000000004</v>
      </c>
      <c r="AG81" s="17">
        <f>IF('lao raw lpjml output'!AF66&lt;0,0,'lao raw lpjml output'!AF66)</f>
        <v>829.95600000000002</v>
      </c>
      <c r="AH81" s="17">
        <f>IF('lao raw lpjml output'!AG66&lt;0,0,'lao raw lpjml output'!AG66)</f>
        <v>829.95600000000002</v>
      </c>
      <c r="AI81" s="17">
        <f>IF('lao raw lpjml output'!AH66&lt;0,0,'lao raw lpjml output'!AH66)</f>
        <v>820.02300000000002</v>
      </c>
      <c r="AJ81" s="17">
        <f>IF('lao raw lpjml output'!AI66&lt;0,0,'lao raw lpjml output'!AI66)</f>
        <v>805.69200000000001</v>
      </c>
      <c r="AK81" s="17">
        <f>IF('lao raw lpjml output'!AJ66&lt;0,0,'lao raw lpjml output'!AJ66)</f>
        <v>927.31500000000005</v>
      </c>
      <c r="AL81" s="17">
        <f>IF('lao raw lpjml output'!AK66&lt;0,0,'lao raw lpjml output'!AK66)</f>
        <v>867.41700000000003</v>
      </c>
      <c r="AM81" s="17">
        <f>IF('lao raw lpjml output'!AL66&lt;0,0,'lao raw lpjml output'!AL66)</f>
        <v>929.08600000000001</v>
      </c>
      <c r="AN81" s="17">
        <f>IF('lao raw lpjml output'!AM66&lt;0,0,'lao raw lpjml output'!AM66)</f>
        <v>806.26599999999996</v>
      </c>
      <c r="AO81" s="17">
        <f>IF('lao raw lpjml output'!AN66&lt;0,0,'lao raw lpjml output'!AN66)</f>
        <v>831.26499999999999</v>
      </c>
      <c r="AP81" s="17">
        <f>IF('lao raw lpjml output'!AO66&lt;0,0,'lao raw lpjml output'!AO66)</f>
        <v>881.86800000000005</v>
      </c>
    </row>
    <row r="82" spans="1:42" x14ac:dyDescent="0.35">
      <c r="A82" s="52"/>
      <c r="B82" s="17">
        <f>IF('lao raw lpjml output'!A67&lt;0,0,'lao raw lpjml output'!A67)</f>
        <v>884.08399999999995</v>
      </c>
      <c r="C82" s="17">
        <f>IF('lao raw lpjml output'!B67&lt;0,0,'lao raw lpjml output'!B67)</f>
        <v>826.93899999999996</v>
      </c>
      <c r="D82" s="17">
        <f>IF('lao raw lpjml output'!C67&lt;0,0,'lao raw lpjml output'!C67)</f>
        <v>848.75800000000004</v>
      </c>
      <c r="E82" s="17">
        <f>IF('lao raw lpjml output'!D67&lt;0,0,'lao raw lpjml output'!D67)</f>
        <v>820.13599999999997</v>
      </c>
      <c r="F82" s="17">
        <f>IF('lao raw lpjml output'!E67&lt;0,0,'lao raw lpjml output'!E67)</f>
        <v>860.09100000000001</v>
      </c>
      <c r="G82" s="17">
        <f>IF('lao raw lpjml output'!F67&lt;0,0,'lao raw lpjml output'!F67)</f>
        <v>847.57799999999997</v>
      </c>
      <c r="H82" s="17">
        <f>IF('lao raw lpjml output'!G67&lt;0,0,'lao raw lpjml output'!G67)</f>
        <v>813.27</v>
      </c>
      <c r="I82" s="17">
        <f>IF('lao raw lpjml output'!H67&lt;0,0,'lao raw lpjml output'!H67)</f>
        <v>851.55</v>
      </c>
      <c r="J82" s="17">
        <f>IF('lao raw lpjml output'!I67&lt;0,0,'lao raw lpjml output'!I67)</f>
        <v>722.20799999999997</v>
      </c>
      <c r="K82" s="17">
        <f>IF('lao raw lpjml output'!J67&lt;0,0,'lao raw lpjml output'!J67)</f>
        <v>703.33600000000001</v>
      </c>
      <c r="L82" s="17">
        <f>IF('lao raw lpjml output'!K67&lt;0,0,'lao raw lpjml output'!K67)</f>
        <v>772.71699999999998</v>
      </c>
      <c r="M82" s="17">
        <f>IF('lao raw lpjml output'!L67&lt;0,0,'lao raw lpjml output'!L67)</f>
        <v>820.11900000000003</v>
      </c>
      <c r="N82" s="17">
        <f>IF('lao raw lpjml output'!M67&lt;0,0,'lao raw lpjml output'!M67)</f>
        <v>819.428</v>
      </c>
      <c r="O82" s="17">
        <f>IF('lao raw lpjml output'!N67&lt;0,0,'lao raw lpjml output'!N67)</f>
        <v>839.02099999999996</v>
      </c>
      <c r="P82" s="17">
        <f>IF('lao raw lpjml output'!O67&lt;0,0,'lao raw lpjml output'!O67)</f>
        <v>835.20399999999995</v>
      </c>
      <c r="Q82" s="17">
        <f>IF('lao raw lpjml output'!P67&lt;0,0,'lao raw lpjml output'!P67)</f>
        <v>791.899</v>
      </c>
      <c r="R82" s="17">
        <f>IF('lao raw lpjml output'!Q67&lt;0,0,'lao raw lpjml output'!Q67)</f>
        <v>833.16200000000003</v>
      </c>
      <c r="S82" s="17">
        <f>IF('lao raw lpjml output'!R67&lt;0,0,'lao raw lpjml output'!R67)</f>
        <v>770.84299999999996</v>
      </c>
      <c r="T82" s="17">
        <f>IF('lao raw lpjml output'!S67&lt;0,0,'lao raw lpjml output'!S67)</f>
        <v>849.64700000000005</v>
      </c>
      <c r="U82" s="17">
        <f>IF('lao raw lpjml output'!T67&lt;0,0,'lao raw lpjml output'!T67)</f>
        <v>895.20600000000002</v>
      </c>
      <c r="V82" s="17">
        <f>IF('lao raw lpjml output'!U67&lt;0,0,'lao raw lpjml output'!U67)</f>
        <v>735.21199999999999</v>
      </c>
      <c r="W82" s="17">
        <f>IF('lao raw lpjml output'!V67&lt;0,0,'lao raw lpjml output'!V67)</f>
        <v>786.94799999999998</v>
      </c>
      <c r="X82" s="17">
        <f>IF('lao raw lpjml output'!W67&lt;0,0,'lao raw lpjml output'!W67)</f>
        <v>787.76599999999996</v>
      </c>
      <c r="Y82" s="17">
        <f>IF('lao raw lpjml output'!X67&lt;0,0,'lao raw lpjml output'!X67)</f>
        <v>775.62800000000004</v>
      </c>
      <c r="Z82" s="17">
        <f>IF('lao raw lpjml output'!Y67&lt;0,0,'lao raw lpjml output'!Y67)</f>
        <v>752.81200000000001</v>
      </c>
      <c r="AA82" s="17">
        <f>IF('lao raw lpjml output'!Z67&lt;0,0,'lao raw lpjml output'!Z67)</f>
        <v>905.34699999999998</v>
      </c>
      <c r="AB82" s="17">
        <f>IF('lao raw lpjml output'!AA67&lt;0,0,'lao raw lpjml output'!AA67)</f>
        <v>930.54399999999998</v>
      </c>
      <c r="AC82" s="17">
        <f>IF('lao raw lpjml output'!AB67&lt;0,0,'lao raw lpjml output'!AB67)</f>
        <v>798.14599999999996</v>
      </c>
      <c r="AD82" s="17">
        <f>IF('lao raw lpjml output'!AC67&lt;0,0,'lao raw lpjml output'!AC67)</f>
        <v>855.923</v>
      </c>
      <c r="AE82" s="17">
        <f>IF('lao raw lpjml output'!AD67&lt;0,0,'lao raw lpjml output'!AD67)</f>
        <v>942.01099999999997</v>
      </c>
      <c r="AF82" s="17">
        <f>IF('lao raw lpjml output'!AE67&lt;0,0,'lao raw lpjml output'!AE67)</f>
        <v>942.01099999999997</v>
      </c>
      <c r="AG82" s="17">
        <f>IF('lao raw lpjml output'!AF67&lt;0,0,'lao raw lpjml output'!AF67)</f>
        <v>858.02</v>
      </c>
      <c r="AH82" s="17">
        <f>IF('lao raw lpjml output'!AG67&lt;0,0,'lao raw lpjml output'!AG67)</f>
        <v>858.02</v>
      </c>
      <c r="AI82" s="17">
        <f>IF('lao raw lpjml output'!AH67&lt;0,0,'lao raw lpjml output'!AH67)</f>
        <v>821.60299999999995</v>
      </c>
      <c r="AJ82" s="17">
        <f>IF('lao raw lpjml output'!AI67&lt;0,0,'lao raw lpjml output'!AI67)</f>
        <v>806.25099999999998</v>
      </c>
      <c r="AK82" s="17">
        <f>IF('lao raw lpjml output'!AJ67&lt;0,0,'lao raw lpjml output'!AJ67)</f>
        <v>948.41099999999994</v>
      </c>
      <c r="AL82" s="17">
        <f>IF('lao raw lpjml output'!AK67&lt;0,0,'lao raw lpjml output'!AK67)</f>
        <v>874.54100000000005</v>
      </c>
      <c r="AM82" s="17">
        <f>IF('lao raw lpjml output'!AL67&lt;0,0,'lao raw lpjml output'!AL67)</f>
        <v>930.08699999999999</v>
      </c>
      <c r="AN82" s="17">
        <f>IF('lao raw lpjml output'!AM67&lt;0,0,'lao raw lpjml output'!AM67)</f>
        <v>811.30499999999995</v>
      </c>
      <c r="AO82" s="17">
        <f>IF('lao raw lpjml output'!AN67&lt;0,0,'lao raw lpjml output'!AN67)</f>
        <v>831.41899999999998</v>
      </c>
      <c r="AP82" s="17">
        <f>IF('lao raw lpjml output'!AO67&lt;0,0,'lao raw lpjml output'!AO67)</f>
        <v>884.08399999999995</v>
      </c>
    </row>
    <row r="83" spans="1:42" x14ac:dyDescent="0.35">
      <c r="A83" s="52"/>
      <c r="B83" s="17">
        <f>IF('lao raw lpjml output'!A68&lt;0,0,'lao raw lpjml output'!A68)</f>
        <v>890.75400000000002</v>
      </c>
      <c r="C83" s="17">
        <f>IF('lao raw lpjml output'!B68&lt;0,0,'lao raw lpjml output'!B68)</f>
        <v>837.72900000000004</v>
      </c>
      <c r="D83" s="17">
        <f>IF('lao raw lpjml output'!C68&lt;0,0,'lao raw lpjml output'!C68)</f>
        <v>854.66600000000005</v>
      </c>
      <c r="E83" s="17">
        <f>IF('lao raw lpjml output'!D68&lt;0,0,'lao raw lpjml output'!D68)</f>
        <v>821.16499999999996</v>
      </c>
      <c r="F83" s="17">
        <f>IF('lao raw lpjml output'!E68&lt;0,0,'lao raw lpjml output'!E68)</f>
        <v>862.43799999999999</v>
      </c>
      <c r="G83" s="17">
        <f>IF('lao raw lpjml output'!F68&lt;0,0,'lao raw lpjml output'!F68)</f>
        <v>855.20699999999999</v>
      </c>
      <c r="H83" s="17">
        <f>IF('lao raw lpjml output'!G68&lt;0,0,'lao raw lpjml output'!G68)</f>
        <v>821.78399999999999</v>
      </c>
      <c r="I83" s="17">
        <f>IF('lao raw lpjml output'!H68&lt;0,0,'lao raw lpjml output'!H68)</f>
        <v>852.31899999999996</v>
      </c>
      <c r="J83" s="17">
        <f>IF('lao raw lpjml output'!I68&lt;0,0,'lao raw lpjml output'!I68)</f>
        <v>730.40899999999999</v>
      </c>
      <c r="K83" s="17">
        <f>IF('lao raw lpjml output'!J68&lt;0,0,'lao raw lpjml output'!J68)</f>
        <v>706.19600000000003</v>
      </c>
      <c r="L83" s="17">
        <f>IF('lao raw lpjml output'!K68&lt;0,0,'lao raw lpjml output'!K68)</f>
        <v>777.86300000000006</v>
      </c>
      <c r="M83" s="17">
        <f>IF('lao raw lpjml output'!L68&lt;0,0,'lao raw lpjml output'!L68)</f>
        <v>834.16700000000003</v>
      </c>
      <c r="N83" s="17">
        <f>IF('lao raw lpjml output'!M68&lt;0,0,'lao raw lpjml output'!M68)</f>
        <v>824.64700000000005</v>
      </c>
      <c r="O83" s="17">
        <f>IF('lao raw lpjml output'!N68&lt;0,0,'lao raw lpjml output'!N68)</f>
        <v>844.13400000000001</v>
      </c>
      <c r="P83" s="17">
        <f>IF('lao raw lpjml output'!O68&lt;0,0,'lao raw lpjml output'!O68)</f>
        <v>840.50800000000004</v>
      </c>
      <c r="Q83" s="17">
        <f>IF('lao raw lpjml output'!P68&lt;0,0,'lao raw lpjml output'!P68)</f>
        <v>793.17</v>
      </c>
      <c r="R83" s="17">
        <f>IF('lao raw lpjml output'!Q68&lt;0,0,'lao raw lpjml output'!Q68)</f>
        <v>840.63900000000001</v>
      </c>
      <c r="S83" s="17">
        <f>IF('lao raw lpjml output'!R68&lt;0,0,'lao raw lpjml output'!R68)</f>
        <v>790.5</v>
      </c>
      <c r="T83" s="17">
        <f>IF('lao raw lpjml output'!S68&lt;0,0,'lao raw lpjml output'!S68)</f>
        <v>854.88300000000004</v>
      </c>
      <c r="U83" s="17">
        <f>IF('lao raw lpjml output'!T68&lt;0,0,'lao raw lpjml output'!T68)</f>
        <v>897.29</v>
      </c>
      <c r="V83" s="17">
        <f>IF('lao raw lpjml output'!U68&lt;0,0,'lao raw lpjml output'!U68)</f>
        <v>738.09799999999996</v>
      </c>
      <c r="W83" s="17">
        <f>IF('lao raw lpjml output'!V68&lt;0,0,'lao raw lpjml output'!V68)</f>
        <v>808.33900000000006</v>
      </c>
      <c r="X83" s="17">
        <f>IF('lao raw lpjml output'!W68&lt;0,0,'lao raw lpjml output'!W68)</f>
        <v>800.452</v>
      </c>
      <c r="Y83" s="17">
        <f>IF('lao raw lpjml output'!X68&lt;0,0,'lao raw lpjml output'!X68)</f>
        <v>794.67100000000005</v>
      </c>
      <c r="Z83" s="17">
        <f>IF('lao raw lpjml output'!Y68&lt;0,0,'lao raw lpjml output'!Y68)</f>
        <v>753.95799999999997</v>
      </c>
      <c r="AA83" s="17">
        <f>IF('lao raw lpjml output'!Z68&lt;0,0,'lao raw lpjml output'!Z68)</f>
        <v>920.08199999999999</v>
      </c>
      <c r="AB83" s="17">
        <f>IF('lao raw lpjml output'!AA68&lt;0,0,'lao raw lpjml output'!AA68)</f>
        <v>939.1</v>
      </c>
      <c r="AC83" s="17">
        <f>IF('lao raw lpjml output'!AB68&lt;0,0,'lao raw lpjml output'!AB68)</f>
        <v>803.98800000000006</v>
      </c>
      <c r="AD83" s="17">
        <f>IF('lao raw lpjml output'!AC68&lt;0,0,'lao raw lpjml output'!AC68)</f>
        <v>858.28300000000002</v>
      </c>
      <c r="AE83" s="17">
        <f>IF('lao raw lpjml output'!AD68&lt;0,0,'lao raw lpjml output'!AD68)</f>
        <v>954.38099999999997</v>
      </c>
      <c r="AF83" s="17">
        <f>IF('lao raw lpjml output'!AE68&lt;0,0,'lao raw lpjml output'!AE68)</f>
        <v>954.38099999999997</v>
      </c>
      <c r="AG83" s="17">
        <f>IF('lao raw lpjml output'!AF68&lt;0,0,'lao raw lpjml output'!AF68)</f>
        <v>868.28800000000001</v>
      </c>
      <c r="AH83" s="17">
        <f>IF('lao raw lpjml output'!AG68&lt;0,0,'lao raw lpjml output'!AG68)</f>
        <v>868.28800000000001</v>
      </c>
      <c r="AI83" s="17">
        <f>IF('lao raw lpjml output'!AH68&lt;0,0,'lao raw lpjml output'!AH68)</f>
        <v>869.39700000000005</v>
      </c>
      <c r="AJ83" s="17">
        <f>IF('lao raw lpjml output'!AI68&lt;0,0,'lao raw lpjml output'!AI68)</f>
        <v>808.32100000000003</v>
      </c>
      <c r="AK83" s="17">
        <f>IF('lao raw lpjml output'!AJ68&lt;0,0,'lao raw lpjml output'!AJ68)</f>
        <v>961.572</v>
      </c>
      <c r="AL83" s="17">
        <f>IF('lao raw lpjml output'!AK68&lt;0,0,'lao raw lpjml output'!AK68)</f>
        <v>888.91399999999999</v>
      </c>
      <c r="AM83" s="17">
        <f>IF('lao raw lpjml output'!AL68&lt;0,0,'lao raw lpjml output'!AL68)</f>
        <v>936.39800000000002</v>
      </c>
      <c r="AN83" s="17">
        <f>IF('lao raw lpjml output'!AM68&lt;0,0,'lao raw lpjml output'!AM68)</f>
        <v>820.798</v>
      </c>
      <c r="AO83" s="17">
        <f>IF('lao raw lpjml output'!AN68&lt;0,0,'lao raw lpjml output'!AN68)</f>
        <v>834.63900000000001</v>
      </c>
      <c r="AP83" s="17">
        <f>IF('lao raw lpjml output'!AO68&lt;0,0,'lao raw lpjml output'!AO68)</f>
        <v>890.75400000000002</v>
      </c>
    </row>
    <row r="84" spans="1:42" x14ac:dyDescent="0.35">
      <c r="A84" s="52"/>
      <c r="B84" s="17">
        <f>IF('lao raw lpjml output'!A69&lt;0,0,'lao raw lpjml output'!A69)</f>
        <v>890.81600000000003</v>
      </c>
      <c r="C84" s="17">
        <f>IF('lao raw lpjml output'!B69&lt;0,0,'lao raw lpjml output'!B69)</f>
        <v>842.06</v>
      </c>
      <c r="D84" s="17">
        <f>IF('lao raw lpjml output'!C69&lt;0,0,'lao raw lpjml output'!C69)</f>
        <v>865.67200000000003</v>
      </c>
      <c r="E84" s="17">
        <f>IF('lao raw lpjml output'!D69&lt;0,0,'lao raw lpjml output'!D69)</f>
        <v>827.16</v>
      </c>
      <c r="F84" s="17">
        <f>IF('lao raw lpjml output'!E69&lt;0,0,'lao raw lpjml output'!E69)</f>
        <v>863.58399999999995</v>
      </c>
      <c r="G84" s="17">
        <f>IF('lao raw lpjml output'!F69&lt;0,0,'lao raw lpjml output'!F69)</f>
        <v>859.18</v>
      </c>
      <c r="H84" s="17">
        <f>IF('lao raw lpjml output'!G69&lt;0,0,'lao raw lpjml output'!G69)</f>
        <v>828.01300000000003</v>
      </c>
      <c r="I84" s="17">
        <f>IF('lao raw lpjml output'!H69&lt;0,0,'lao raw lpjml output'!H69)</f>
        <v>853.77</v>
      </c>
      <c r="J84" s="17">
        <f>IF('lao raw lpjml output'!I69&lt;0,0,'lao raw lpjml output'!I69)</f>
        <v>739.91099999999994</v>
      </c>
      <c r="K84" s="17">
        <f>IF('lao raw lpjml output'!J69&lt;0,0,'lao raw lpjml output'!J69)</f>
        <v>706.70600000000002</v>
      </c>
      <c r="L84" s="17">
        <f>IF('lao raw lpjml output'!K69&lt;0,0,'lao raw lpjml output'!K69)</f>
        <v>797.98</v>
      </c>
      <c r="M84" s="17">
        <f>IF('lao raw lpjml output'!L69&lt;0,0,'lao raw lpjml output'!L69)</f>
        <v>843.05499999999995</v>
      </c>
      <c r="N84" s="17">
        <f>IF('lao raw lpjml output'!M69&lt;0,0,'lao raw lpjml output'!M69)</f>
        <v>833.81799999999998</v>
      </c>
      <c r="O84" s="17">
        <f>IF('lao raw lpjml output'!N69&lt;0,0,'lao raw lpjml output'!N69)</f>
        <v>845.01400000000001</v>
      </c>
      <c r="P84" s="17">
        <f>IF('lao raw lpjml output'!O69&lt;0,0,'lao raw lpjml output'!O69)</f>
        <v>842.56600000000003</v>
      </c>
      <c r="Q84" s="17">
        <f>IF('lao raw lpjml output'!P69&lt;0,0,'lao raw lpjml output'!P69)</f>
        <v>808.13</v>
      </c>
      <c r="R84" s="17">
        <f>IF('lao raw lpjml output'!Q69&lt;0,0,'lao raw lpjml output'!Q69)</f>
        <v>846.53800000000001</v>
      </c>
      <c r="S84" s="17">
        <f>IF('lao raw lpjml output'!R69&lt;0,0,'lao raw lpjml output'!R69)</f>
        <v>797.64200000000005</v>
      </c>
      <c r="T84" s="17">
        <f>IF('lao raw lpjml output'!S69&lt;0,0,'lao raw lpjml output'!S69)</f>
        <v>856.92600000000004</v>
      </c>
      <c r="U84" s="17">
        <f>IF('lao raw lpjml output'!T69&lt;0,0,'lao raw lpjml output'!T69)</f>
        <v>908.75400000000002</v>
      </c>
      <c r="V84" s="17">
        <f>IF('lao raw lpjml output'!U69&lt;0,0,'lao raw lpjml output'!U69)</f>
        <v>740.56799999999998</v>
      </c>
      <c r="W84" s="17">
        <f>IF('lao raw lpjml output'!V69&lt;0,0,'lao raw lpjml output'!V69)</f>
        <v>814.55499999999995</v>
      </c>
      <c r="X84" s="17">
        <f>IF('lao raw lpjml output'!W69&lt;0,0,'lao raw lpjml output'!W69)</f>
        <v>801.803</v>
      </c>
      <c r="Y84" s="17">
        <f>IF('lao raw lpjml output'!X69&lt;0,0,'lao raw lpjml output'!X69)</f>
        <v>839.08399999999995</v>
      </c>
      <c r="Z84" s="17">
        <f>IF('lao raw lpjml output'!Y69&lt;0,0,'lao raw lpjml output'!Y69)</f>
        <v>773.33399999999995</v>
      </c>
      <c r="AA84" s="17">
        <f>IF('lao raw lpjml output'!Z69&lt;0,0,'lao raw lpjml output'!Z69)</f>
        <v>920.423</v>
      </c>
      <c r="AB84" s="17">
        <f>IF('lao raw lpjml output'!AA69&lt;0,0,'lao raw lpjml output'!AA69)</f>
        <v>963.93600000000004</v>
      </c>
      <c r="AC84" s="17">
        <f>IF('lao raw lpjml output'!AB69&lt;0,0,'lao raw lpjml output'!AB69)</f>
        <v>820.33799999999997</v>
      </c>
      <c r="AD84" s="17">
        <f>IF('lao raw lpjml output'!AC69&lt;0,0,'lao raw lpjml output'!AC69)</f>
        <v>865.27700000000004</v>
      </c>
      <c r="AE84" s="17">
        <f>IF('lao raw lpjml output'!AD69&lt;0,0,'lao raw lpjml output'!AD69)</f>
        <v>959.529</v>
      </c>
      <c r="AF84" s="17">
        <f>IF('lao raw lpjml output'!AE69&lt;0,0,'lao raw lpjml output'!AE69)</f>
        <v>959.529</v>
      </c>
      <c r="AG84" s="17">
        <f>IF('lao raw lpjml output'!AF69&lt;0,0,'lao raw lpjml output'!AF69)</f>
        <v>869.18700000000001</v>
      </c>
      <c r="AH84" s="17">
        <f>IF('lao raw lpjml output'!AG69&lt;0,0,'lao raw lpjml output'!AG69)</f>
        <v>869.18700000000001</v>
      </c>
      <c r="AI84" s="17">
        <f>IF('lao raw lpjml output'!AH69&lt;0,0,'lao raw lpjml output'!AH69)</f>
        <v>879.52099999999996</v>
      </c>
      <c r="AJ84" s="17">
        <f>IF('lao raw lpjml output'!AI69&lt;0,0,'lao raw lpjml output'!AI69)</f>
        <v>813.98299999999995</v>
      </c>
      <c r="AK84" s="17">
        <f>IF('lao raw lpjml output'!AJ69&lt;0,0,'lao raw lpjml output'!AJ69)</f>
        <v>967.04499999999996</v>
      </c>
      <c r="AL84" s="17">
        <f>IF('lao raw lpjml output'!AK69&lt;0,0,'lao raw lpjml output'!AK69)</f>
        <v>908.8</v>
      </c>
      <c r="AM84" s="17">
        <f>IF('lao raw lpjml output'!AL69&lt;0,0,'lao raw lpjml output'!AL69)</f>
        <v>947.67600000000004</v>
      </c>
      <c r="AN84" s="17">
        <f>IF('lao raw lpjml output'!AM69&lt;0,0,'lao raw lpjml output'!AM69)</f>
        <v>831.28899999999999</v>
      </c>
      <c r="AO84" s="17">
        <f>IF('lao raw lpjml output'!AN69&lt;0,0,'lao raw lpjml output'!AN69)</f>
        <v>835.31600000000003</v>
      </c>
      <c r="AP84" s="17">
        <f>IF('lao raw lpjml output'!AO69&lt;0,0,'lao raw lpjml output'!AO69)</f>
        <v>890.81600000000003</v>
      </c>
    </row>
    <row r="85" spans="1:42" x14ac:dyDescent="0.35">
      <c r="A85" s="52"/>
      <c r="B85" s="17">
        <f>IF('lao raw lpjml output'!A70&lt;0,0,'lao raw lpjml output'!A70)</f>
        <v>891.63199999999995</v>
      </c>
      <c r="C85" s="17">
        <f>IF('lao raw lpjml output'!B70&lt;0,0,'lao raw lpjml output'!B70)</f>
        <v>849.18600000000004</v>
      </c>
      <c r="D85" s="17">
        <f>IF('lao raw lpjml output'!C70&lt;0,0,'lao raw lpjml output'!C70)</f>
        <v>929.04600000000005</v>
      </c>
      <c r="E85" s="17">
        <f>IF('lao raw lpjml output'!D70&lt;0,0,'lao raw lpjml output'!D70)</f>
        <v>827.38900000000001</v>
      </c>
      <c r="F85" s="17">
        <f>IF('lao raw lpjml output'!E70&lt;0,0,'lao raw lpjml output'!E70)</f>
        <v>863.81500000000005</v>
      </c>
      <c r="G85" s="17">
        <f>IF('lao raw lpjml output'!F70&lt;0,0,'lao raw lpjml output'!F70)</f>
        <v>860.77700000000004</v>
      </c>
      <c r="H85" s="17">
        <f>IF('lao raw lpjml output'!G70&lt;0,0,'lao raw lpjml output'!G70)</f>
        <v>834.44600000000003</v>
      </c>
      <c r="I85" s="17">
        <f>IF('lao raw lpjml output'!H70&lt;0,0,'lao raw lpjml output'!H70)</f>
        <v>861.45100000000002</v>
      </c>
      <c r="J85" s="17">
        <f>IF('lao raw lpjml output'!I70&lt;0,0,'lao raw lpjml output'!I70)</f>
        <v>744.79200000000003</v>
      </c>
      <c r="K85" s="17">
        <f>IF('lao raw lpjml output'!J70&lt;0,0,'lao raw lpjml output'!J70)</f>
        <v>709.26</v>
      </c>
      <c r="L85" s="17">
        <f>IF('lao raw lpjml output'!K70&lt;0,0,'lao raw lpjml output'!K70)</f>
        <v>823.26099999999997</v>
      </c>
      <c r="M85" s="17">
        <f>IF('lao raw lpjml output'!L70&lt;0,0,'lao raw lpjml output'!L70)</f>
        <v>860.59400000000005</v>
      </c>
      <c r="N85" s="17">
        <f>IF('lao raw lpjml output'!M70&lt;0,0,'lao raw lpjml output'!M70)</f>
        <v>835.13800000000003</v>
      </c>
      <c r="O85" s="17">
        <f>IF('lao raw lpjml output'!N70&lt;0,0,'lao raw lpjml output'!N70)</f>
        <v>855.26800000000003</v>
      </c>
      <c r="P85" s="17">
        <f>IF('lao raw lpjml output'!O70&lt;0,0,'lao raw lpjml output'!O70)</f>
        <v>847.84400000000005</v>
      </c>
      <c r="Q85" s="17">
        <f>IF('lao raw lpjml output'!P70&lt;0,0,'lao raw lpjml output'!P70)</f>
        <v>813.65899999999999</v>
      </c>
      <c r="R85" s="17">
        <f>IF('lao raw lpjml output'!Q70&lt;0,0,'lao raw lpjml output'!Q70)</f>
        <v>851.65700000000004</v>
      </c>
      <c r="S85" s="17">
        <f>IF('lao raw lpjml output'!R70&lt;0,0,'lao raw lpjml output'!R70)</f>
        <v>806.03499999999997</v>
      </c>
      <c r="T85" s="17">
        <f>IF('lao raw lpjml output'!S70&lt;0,0,'lao raw lpjml output'!S70)</f>
        <v>880.40899999999999</v>
      </c>
      <c r="U85" s="17">
        <f>IF('lao raw lpjml output'!T70&lt;0,0,'lao raw lpjml output'!T70)</f>
        <v>911.68799999999999</v>
      </c>
      <c r="V85" s="17">
        <f>IF('lao raw lpjml output'!U70&lt;0,0,'lao raw lpjml output'!U70)</f>
        <v>756.24</v>
      </c>
      <c r="W85" s="17">
        <f>IF('lao raw lpjml output'!V70&lt;0,0,'lao raw lpjml output'!V70)</f>
        <v>828.30200000000002</v>
      </c>
      <c r="X85" s="17">
        <f>IF('lao raw lpjml output'!W70&lt;0,0,'lao raw lpjml output'!W70)</f>
        <v>806.96</v>
      </c>
      <c r="Y85" s="17">
        <f>IF('lao raw lpjml output'!X70&lt;0,0,'lao raw lpjml output'!X70)</f>
        <v>854.45100000000002</v>
      </c>
      <c r="Z85" s="17">
        <f>IF('lao raw lpjml output'!Y70&lt;0,0,'lao raw lpjml output'!Y70)</f>
        <v>793.88699999999994</v>
      </c>
      <c r="AA85" s="17">
        <f>IF('lao raw lpjml output'!Z70&lt;0,0,'lao raw lpjml output'!Z70)</f>
        <v>924.49300000000005</v>
      </c>
      <c r="AB85" s="17">
        <f>IF('lao raw lpjml output'!AA70&lt;0,0,'lao raw lpjml output'!AA70)</f>
        <v>968.23900000000003</v>
      </c>
      <c r="AC85" s="17">
        <f>IF('lao raw lpjml output'!AB70&lt;0,0,'lao raw lpjml output'!AB70)</f>
        <v>838.21600000000001</v>
      </c>
      <c r="AD85" s="17">
        <f>IF('lao raw lpjml output'!AC70&lt;0,0,'lao raw lpjml output'!AC70)</f>
        <v>870.93899999999996</v>
      </c>
      <c r="AE85" s="17">
        <f>IF('lao raw lpjml output'!AD70&lt;0,0,'lao raw lpjml output'!AD70)</f>
        <v>961.69600000000003</v>
      </c>
      <c r="AF85" s="17">
        <f>IF('lao raw lpjml output'!AE70&lt;0,0,'lao raw lpjml output'!AE70)</f>
        <v>961.69600000000003</v>
      </c>
      <c r="AG85" s="17">
        <f>IF('lao raw lpjml output'!AF70&lt;0,0,'lao raw lpjml output'!AF70)</f>
        <v>874.49699999999996</v>
      </c>
      <c r="AH85" s="17">
        <f>IF('lao raw lpjml output'!AG70&lt;0,0,'lao raw lpjml output'!AG70)</f>
        <v>874.49699999999996</v>
      </c>
      <c r="AI85" s="17">
        <f>IF('lao raw lpjml output'!AH70&lt;0,0,'lao raw lpjml output'!AH70)</f>
        <v>887.53700000000003</v>
      </c>
      <c r="AJ85" s="17">
        <f>IF('lao raw lpjml output'!AI70&lt;0,0,'lao raw lpjml output'!AI70)</f>
        <v>817.72900000000004</v>
      </c>
      <c r="AK85" s="17">
        <f>IF('lao raw lpjml output'!AJ70&lt;0,0,'lao raw lpjml output'!AJ70)</f>
        <v>973.077</v>
      </c>
      <c r="AL85" s="17">
        <f>IF('lao raw lpjml output'!AK70&lt;0,0,'lao raw lpjml output'!AK70)</f>
        <v>910.57500000000005</v>
      </c>
      <c r="AM85" s="17">
        <f>IF('lao raw lpjml output'!AL70&lt;0,0,'lao raw lpjml output'!AL70)</f>
        <v>956.84799999999996</v>
      </c>
      <c r="AN85" s="17">
        <f>IF('lao raw lpjml output'!AM70&lt;0,0,'lao raw lpjml output'!AM70)</f>
        <v>849.58500000000004</v>
      </c>
      <c r="AO85" s="17">
        <f>IF('lao raw lpjml output'!AN70&lt;0,0,'lao raw lpjml output'!AN70)</f>
        <v>837.93200000000002</v>
      </c>
      <c r="AP85" s="17">
        <f>IF('lao raw lpjml output'!AO70&lt;0,0,'lao raw lpjml output'!AO70)</f>
        <v>891.63199999999995</v>
      </c>
    </row>
    <row r="86" spans="1:42" x14ac:dyDescent="0.35">
      <c r="A86" s="52"/>
      <c r="B86" s="17">
        <f>IF('lao raw lpjml output'!A71&lt;0,0,'lao raw lpjml output'!A71)</f>
        <v>894.71500000000003</v>
      </c>
      <c r="C86" s="17">
        <f>IF('lao raw lpjml output'!B71&lt;0,0,'lao raw lpjml output'!B71)</f>
        <v>849.68299999999999</v>
      </c>
      <c r="D86" s="17">
        <f>IF('lao raw lpjml output'!C71&lt;0,0,'lao raw lpjml output'!C71)</f>
        <v>930.32</v>
      </c>
      <c r="E86" s="17">
        <f>IF('lao raw lpjml output'!D71&lt;0,0,'lao raw lpjml output'!D71)</f>
        <v>853.82899999999995</v>
      </c>
      <c r="F86" s="17">
        <f>IF('lao raw lpjml output'!E71&lt;0,0,'lao raw lpjml output'!E71)</f>
        <v>871.36400000000003</v>
      </c>
      <c r="G86" s="17">
        <f>IF('lao raw lpjml output'!F71&lt;0,0,'lao raw lpjml output'!F71)</f>
        <v>862.58500000000004</v>
      </c>
      <c r="H86" s="17">
        <f>IF('lao raw lpjml output'!G71&lt;0,0,'lao raw lpjml output'!G71)</f>
        <v>835.346</v>
      </c>
      <c r="I86" s="17">
        <f>IF('lao raw lpjml output'!H71&lt;0,0,'lao raw lpjml output'!H71)</f>
        <v>866.10500000000002</v>
      </c>
      <c r="J86" s="17">
        <f>IF('lao raw lpjml output'!I71&lt;0,0,'lao raw lpjml output'!I71)</f>
        <v>754.34500000000003</v>
      </c>
      <c r="K86" s="17">
        <f>IF('lao raw lpjml output'!J71&lt;0,0,'lao raw lpjml output'!J71)</f>
        <v>714.80700000000002</v>
      </c>
      <c r="L86" s="17">
        <f>IF('lao raw lpjml output'!K71&lt;0,0,'lao raw lpjml output'!K71)</f>
        <v>843.88699999999994</v>
      </c>
      <c r="M86" s="17">
        <f>IF('lao raw lpjml output'!L71&lt;0,0,'lao raw lpjml output'!L71)</f>
        <v>865.75400000000002</v>
      </c>
      <c r="N86" s="17">
        <f>IF('lao raw lpjml output'!M71&lt;0,0,'lao raw lpjml output'!M71)</f>
        <v>874.63699999999994</v>
      </c>
      <c r="O86" s="17">
        <f>IF('lao raw lpjml output'!N71&lt;0,0,'lao raw lpjml output'!N71)</f>
        <v>859.88699999999994</v>
      </c>
      <c r="P86" s="17">
        <f>IF('lao raw lpjml output'!O71&lt;0,0,'lao raw lpjml output'!O71)</f>
        <v>855.548</v>
      </c>
      <c r="Q86" s="17">
        <f>IF('lao raw lpjml output'!P71&lt;0,0,'lao raw lpjml output'!P71)</f>
        <v>813.74699999999996</v>
      </c>
      <c r="R86" s="17">
        <f>IF('lao raw lpjml output'!Q71&lt;0,0,'lao raw lpjml output'!Q71)</f>
        <v>853.95</v>
      </c>
      <c r="S86" s="17">
        <f>IF('lao raw lpjml output'!R71&lt;0,0,'lao raw lpjml output'!R71)</f>
        <v>828.83500000000004</v>
      </c>
      <c r="T86" s="17">
        <f>IF('lao raw lpjml output'!S71&lt;0,0,'lao raw lpjml output'!S71)</f>
        <v>886.97</v>
      </c>
      <c r="U86" s="17">
        <f>IF('lao raw lpjml output'!T71&lt;0,0,'lao raw lpjml output'!T71)</f>
        <v>921.59299999999996</v>
      </c>
      <c r="V86" s="17">
        <f>IF('lao raw lpjml output'!U71&lt;0,0,'lao raw lpjml output'!U71)</f>
        <v>763.09699999999998</v>
      </c>
      <c r="W86" s="17">
        <f>IF('lao raw lpjml output'!V71&lt;0,0,'lao raw lpjml output'!V71)</f>
        <v>841.21900000000005</v>
      </c>
      <c r="X86" s="17">
        <f>IF('lao raw lpjml output'!W71&lt;0,0,'lao raw lpjml output'!W71)</f>
        <v>812.11099999999999</v>
      </c>
      <c r="Y86" s="17">
        <f>IF('lao raw lpjml output'!X71&lt;0,0,'lao raw lpjml output'!X71)</f>
        <v>862.52099999999996</v>
      </c>
      <c r="Z86" s="17">
        <f>IF('lao raw lpjml output'!Y71&lt;0,0,'lao raw lpjml output'!Y71)</f>
        <v>797.99300000000005</v>
      </c>
      <c r="AA86" s="17">
        <f>IF('lao raw lpjml output'!Z71&lt;0,0,'lao raw lpjml output'!Z71)</f>
        <v>928.48800000000006</v>
      </c>
      <c r="AB86" s="17">
        <f>IF('lao raw lpjml output'!AA71&lt;0,0,'lao raw lpjml output'!AA71)</f>
        <v>971.89800000000002</v>
      </c>
      <c r="AC86" s="17">
        <f>IF('lao raw lpjml output'!AB71&lt;0,0,'lao raw lpjml output'!AB71)</f>
        <v>845.779</v>
      </c>
      <c r="AD86" s="17">
        <f>IF('lao raw lpjml output'!AC71&lt;0,0,'lao raw lpjml output'!AC71)</f>
        <v>879.721</v>
      </c>
      <c r="AE86" s="17">
        <f>IF('lao raw lpjml output'!AD71&lt;0,0,'lao raw lpjml output'!AD71)</f>
        <v>962.23</v>
      </c>
      <c r="AF86" s="17">
        <f>IF('lao raw lpjml output'!AE71&lt;0,0,'lao raw lpjml output'!AE71)</f>
        <v>962.23</v>
      </c>
      <c r="AG86" s="17">
        <f>IF('lao raw lpjml output'!AF71&lt;0,0,'lao raw lpjml output'!AF71)</f>
        <v>877.46699999999998</v>
      </c>
      <c r="AH86" s="17">
        <f>IF('lao raw lpjml output'!AG71&lt;0,0,'lao raw lpjml output'!AG71)</f>
        <v>877.46699999999998</v>
      </c>
      <c r="AI86" s="17">
        <f>IF('lao raw lpjml output'!AH71&lt;0,0,'lao raw lpjml output'!AH71)</f>
        <v>901.77800000000002</v>
      </c>
      <c r="AJ86" s="17">
        <f>IF('lao raw lpjml output'!AI71&lt;0,0,'lao raw lpjml output'!AI71)</f>
        <v>819.17399999999998</v>
      </c>
      <c r="AK86" s="17">
        <f>IF('lao raw lpjml output'!AJ71&lt;0,0,'lao raw lpjml output'!AJ71)</f>
        <v>996.70100000000002</v>
      </c>
      <c r="AL86" s="17">
        <f>IF('lao raw lpjml output'!AK71&lt;0,0,'lao raw lpjml output'!AK71)</f>
        <v>923.72400000000005</v>
      </c>
      <c r="AM86" s="17">
        <f>IF('lao raw lpjml output'!AL71&lt;0,0,'lao raw lpjml output'!AL71)</f>
        <v>957.03</v>
      </c>
      <c r="AN86" s="17">
        <f>IF('lao raw lpjml output'!AM71&lt;0,0,'lao raw lpjml output'!AM71)</f>
        <v>863.12300000000005</v>
      </c>
      <c r="AO86" s="17">
        <f>IF('lao raw lpjml output'!AN71&lt;0,0,'lao raw lpjml output'!AN71)</f>
        <v>845.16</v>
      </c>
      <c r="AP86" s="17">
        <f>IF('lao raw lpjml output'!AO71&lt;0,0,'lao raw lpjml output'!AO71)</f>
        <v>894.71500000000003</v>
      </c>
    </row>
    <row r="87" spans="1:42" x14ac:dyDescent="0.35">
      <c r="A87" s="52"/>
      <c r="B87" s="17">
        <f>IF('lao raw lpjml output'!A72&lt;0,0,'lao raw lpjml output'!A72)</f>
        <v>902.93600000000004</v>
      </c>
      <c r="C87" s="17">
        <f>IF('lao raw lpjml output'!B72&lt;0,0,'lao raw lpjml output'!B72)</f>
        <v>874.38599999999997</v>
      </c>
      <c r="D87" s="17">
        <f>IF('lao raw lpjml output'!C72&lt;0,0,'lao raw lpjml output'!C72)</f>
        <v>938.66800000000001</v>
      </c>
      <c r="E87" s="17">
        <f>IF('lao raw lpjml output'!D72&lt;0,0,'lao raw lpjml output'!D72)</f>
        <v>853.92899999999997</v>
      </c>
      <c r="F87" s="17">
        <f>IF('lao raw lpjml output'!E72&lt;0,0,'lao raw lpjml output'!E72)</f>
        <v>882.61500000000001</v>
      </c>
      <c r="G87" s="17">
        <f>IF('lao raw lpjml output'!F72&lt;0,0,'lao raw lpjml output'!F72)</f>
        <v>865.30399999999997</v>
      </c>
      <c r="H87" s="17">
        <f>IF('lao raw lpjml output'!G72&lt;0,0,'lao raw lpjml output'!G72)</f>
        <v>835.54899999999998</v>
      </c>
      <c r="I87" s="17">
        <f>IF('lao raw lpjml output'!H72&lt;0,0,'lao raw lpjml output'!H72)</f>
        <v>877.77200000000005</v>
      </c>
      <c r="J87" s="17">
        <f>IF('lao raw lpjml output'!I72&lt;0,0,'lao raw lpjml output'!I72)</f>
        <v>766.71199999999999</v>
      </c>
      <c r="K87" s="17">
        <f>IF('lao raw lpjml output'!J72&lt;0,0,'lao raw lpjml output'!J72)</f>
        <v>718.351</v>
      </c>
      <c r="L87" s="17">
        <f>IF('lao raw lpjml output'!K72&lt;0,0,'lao raw lpjml output'!K72)</f>
        <v>845.03800000000001</v>
      </c>
      <c r="M87" s="17">
        <f>IF('lao raw lpjml output'!L72&lt;0,0,'lao raw lpjml output'!L72)</f>
        <v>865.99400000000003</v>
      </c>
      <c r="N87" s="17">
        <f>IF('lao raw lpjml output'!M72&lt;0,0,'lao raw lpjml output'!M72)</f>
        <v>890.75099999999998</v>
      </c>
      <c r="O87" s="17">
        <f>IF('lao raw lpjml output'!N72&lt;0,0,'lao raw lpjml output'!N72)</f>
        <v>865.40899999999999</v>
      </c>
      <c r="P87" s="17">
        <f>IF('lao raw lpjml output'!O72&lt;0,0,'lao raw lpjml output'!O72)</f>
        <v>863.31299999999999</v>
      </c>
      <c r="Q87" s="17">
        <f>IF('lao raw lpjml output'!P72&lt;0,0,'lao raw lpjml output'!P72)</f>
        <v>833.24900000000002</v>
      </c>
      <c r="R87" s="17">
        <f>IF('lao raw lpjml output'!Q72&lt;0,0,'lao raw lpjml output'!Q72)</f>
        <v>872.726</v>
      </c>
      <c r="S87" s="17">
        <f>IF('lao raw lpjml output'!R72&lt;0,0,'lao raw lpjml output'!R72)</f>
        <v>850.83799999999997</v>
      </c>
      <c r="T87" s="17">
        <f>IF('lao raw lpjml output'!S72&lt;0,0,'lao raw lpjml output'!S72)</f>
        <v>896.14300000000003</v>
      </c>
      <c r="U87" s="17">
        <f>IF('lao raw lpjml output'!T72&lt;0,0,'lao raw lpjml output'!T72)</f>
        <v>931.29100000000005</v>
      </c>
      <c r="V87" s="17">
        <f>IF('lao raw lpjml output'!U72&lt;0,0,'lao raw lpjml output'!U72)</f>
        <v>779.93100000000004</v>
      </c>
      <c r="W87" s="17">
        <f>IF('lao raw lpjml output'!V72&lt;0,0,'lao raw lpjml output'!V72)</f>
        <v>858.32</v>
      </c>
      <c r="X87" s="17">
        <f>IF('lao raw lpjml output'!W72&lt;0,0,'lao raw lpjml output'!W72)</f>
        <v>831.98900000000003</v>
      </c>
      <c r="Y87" s="17">
        <f>IF('lao raw lpjml output'!X72&lt;0,0,'lao raw lpjml output'!X72)</f>
        <v>898.63499999999999</v>
      </c>
      <c r="Z87" s="17">
        <f>IF('lao raw lpjml output'!Y72&lt;0,0,'lao raw lpjml output'!Y72)</f>
        <v>812.85199999999998</v>
      </c>
      <c r="AA87" s="17">
        <f>IF('lao raw lpjml output'!Z72&lt;0,0,'lao raw lpjml output'!Z72)</f>
        <v>941.17499999999995</v>
      </c>
      <c r="AB87" s="17">
        <f>IF('lao raw lpjml output'!AA72&lt;0,0,'lao raw lpjml output'!AA72)</f>
        <v>973.255</v>
      </c>
      <c r="AC87" s="17">
        <f>IF('lao raw lpjml output'!AB72&lt;0,0,'lao raw lpjml output'!AB72)</f>
        <v>850.654</v>
      </c>
      <c r="AD87" s="17">
        <f>IF('lao raw lpjml output'!AC72&lt;0,0,'lao raw lpjml output'!AC72)</f>
        <v>885.55100000000004</v>
      </c>
      <c r="AE87" s="17">
        <f>IF('lao raw lpjml output'!AD72&lt;0,0,'lao raw lpjml output'!AD72)</f>
        <v>972.88300000000004</v>
      </c>
      <c r="AF87" s="17">
        <f>IF('lao raw lpjml output'!AE72&lt;0,0,'lao raw lpjml output'!AE72)</f>
        <v>972.88300000000004</v>
      </c>
      <c r="AG87" s="17">
        <f>IF('lao raw lpjml output'!AF72&lt;0,0,'lao raw lpjml output'!AF72)</f>
        <v>878.798</v>
      </c>
      <c r="AH87" s="17">
        <f>IF('lao raw lpjml output'!AG72&lt;0,0,'lao raw lpjml output'!AG72)</f>
        <v>878.798</v>
      </c>
      <c r="AI87" s="17">
        <f>IF('lao raw lpjml output'!AH72&lt;0,0,'lao raw lpjml output'!AH72)</f>
        <v>917.74</v>
      </c>
      <c r="AJ87" s="17">
        <f>IF('lao raw lpjml output'!AI72&lt;0,0,'lao raw lpjml output'!AI72)</f>
        <v>821.995</v>
      </c>
      <c r="AK87" s="17">
        <f>IF('lao raw lpjml output'!AJ72&lt;0,0,'lao raw lpjml output'!AJ72)</f>
        <v>1057.3499999999999</v>
      </c>
      <c r="AL87" s="17">
        <f>IF('lao raw lpjml output'!AK72&lt;0,0,'lao raw lpjml output'!AK72)</f>
        <v>950.14800000000002</v>
      </c>
      <c r="AM87" s="17">
        <f>IF('lao raw lpjml output'!AL72&lt;0,0,'lao raw lpjml output'!AL72)</f>
        <v>990.66099999999994</v>
      </c>
      <c r="AN87" s="17">
        <f>IF('lao raw lpjml output'!AM72&lt;0,0,'lao raw lpjml output'!AM72)</f>
        <v>918.65</v>
      </c>
      <c r="AO87" s="17">
        <f>IF('lao raw lpjml output'!AN72&lt;0,0,'lao raw lpjml output'!AN72)</f>
        <v>854.61599999999999</v>
      </c>
      <c r="AP87" s="17">
        <f>IF('lao raw lpjml output'!AO72&lt;0,0,'lao raw lpjml output'!AO72)</f>
        <v>902.93600000000004</v>
      </c>
    </row>
    <row r="88" spans="1:42" x14ac:dyDescent="0.35">
      <c r="A88" s="52"/>
      <c r="B88" s="17">
        <f>IF('lao raw lpjml output'!A73&lt;0,0,'lao raw lpjml output'!A73)</f>
        <v>907.32600000000002</v>
      </c>
      <c r="C88" s="17">
        <f>IF('lao raw lpjml output'!B73&lt;0,0,'lao raw lpjml output'!B73)</f>
        <v>892.63400000000001</v>
      </c>
      <c r="D88" s="17">
        <f>IF('lao raw lpjml output'!C73&lt;0,0,'lao raw lpjml output'!C73)</f>
        <v>945.30700000000002</v>
      </c>
      <c r="E88" s="17">
        <f>IF('lao raw lpjml output'!D73&lt;0,0,'lao raw lpjml output'!D73)</f>
        <v>863.85599999999999</v>
      </c>
      <c r="F88" s="17">
        <f>IF('lao raw lpjml output'!E73&lt;0,0,'lao raw lpjml output'!E73)</f>
        <v>883.05700000000002</v>
      </c>
      <c r="G88" s="17">
        <f>IF('lao raw lpjml output'!F73&lt;0,0,'lao raw lpjml output'!F73)</f>
        <v>882.91800000000001</v>
      </c>
      <c r="H88" s="17">
        <f>IF('lao raw lpjml output'!G73&lt;0,0,'lao raw lpjml output'!G73)</f>
        <v>842.32100000000003</v>
      </c>
      <c r="I88" s="17">
        <f>IF('lao raw lpjml output'!H73&lt;0,0,'lao raw lpjml output'!H73)</f>
        <v>894.79100000000005</v>
      </c>
      <c r="J88" s="17">
        <f>IF('lao raw lpjml output'!I73&lt;0,0,'lao raw lpjml output'!I73)</f>
        <v>768.79700000000003</v>
      </c>
      <c r="K88" s="17">
        <f>IF('lao raw lpjml output'!J73&lt;0,0,'lao raw lpjml output'!J73)</f>
        <v>744.20899999999995</v>
      </c>
      <c r="L88" s="17">
        <f>IF('lao raw lpjml output'!K73&lt;0,0,'lao raw lpjml output'!K73)</f>
        <v>870.73199999999997</v>
      </c>
      <c r="M88" s="17">
        <f>IF('lao raw lpjml output'!L73&lt;0,0,'lao raw lpjml output'!L73)</f>
        <v>868.10199999999998</v>
      </c>
      <c r="N88" s="17">
        <f>IF('lao raw lpjml output'!M73&lt;0,0,'lao raw lpjml output'!M73)</f>
        <v>906.23199999999997</v>
      </c>
      <c r="O88" s="17">
        <f>IF('lao raw lpjml output'!N73&lt;0,0,'lao raw lpjml output'!N73)</f>
        <v>870.06399999999996</v>
      </c>
      <c r="P88" s="17">
        <f>IF('lao raw lpjml output'!O73&lt;0,0,'lao raw lpjml output'!O73)</f>
        <v>889.57100000000003</v>
      </c>
      <c r="Q88" s="17">
        <f>IF('lao raw lpjml output'!P73&lt;0,0,'lao raw lpjml output'!P73)</f>
        <v>873.94600000000003</v>
      </c>
      <c r="R88" s="17">
        <f>IF('lao raw lpjml output'!Q73&lt;0,0,'lao raw lpjml output'!Q73)</f>
        <v>904.33100000000002</v>
      </c>
      <c r="S88" s="17">
        <f>IF('lao raw lpjml output'!R73&lt;0,0,'lao raw lpjml output'!R73)</f>
        <v>867.98400000000004</v>
      </c>
      <c r="T88" s="17">
        <f>IF('lao raw lpjml output'!S73&lt;0,0,'lao raw lpjml output'!S73)</f>
        <v>904.30799999999999</v>
      </c>
      <c r="U88" s="17">
        <f>IF('lao raw lpjml output'!T73&lt;0,0,'lao raw lpjml output'!T73)</f>
        <v>947.94200000000001</v>
      </c>
      <c r="V88" s="17">
        <f>IF('lao raw lpjml output'!U73&lt;0,0,'lao raw lpjml output'!U73)</f>
        <v>800.36800000000005</v>
      </c>
      <c r="W88" s="17">
        <f>IF('lao raw lpjml output'!V73&lt;0,0,'lao raw lpjml output'!V73)</f>
        <v>859.73400000000004</v>
      </c>
      <c r="X88" s="17">
        <f>IF('lao raw lpjml output'!W73&lt;0,0,'lao raw lpjml output'!W73)</f>
        <v>873.42499999999995</v>
      </c>
      <c r="Y88" s="17">
        <f>IF('lao raw lpjml output'!X73&lt;0,0,'lao raw lpjml output'!X73)</f>
        <v>919.50900000000001</v>
      </c>
      <c r="Z88" s="17">
        <f>IF('lao raw lpjml output'!Y73&lt;0,0,'lao raw lpjml output'!Y73)</f>
        <v>903.54600000000005</v>
      </c>
      <c r="AA88" s="17">
        <f>IF('lao raw lpjml output'!Z73&lt;0,0,'lao raw lpjml output'!Z73)</f>
        <v>953.28499999999997</v>
      </c>
      <c r="AB88" s="17">
        <f>IF('lao raw lpjml output'!AA73&lt;0,0,'lao raw lpjml output'!AA73)</f>
        <v>977.476</v>
      </c>
      <c r="AC88" s="17">
        <f>IF('lao raw lpjml output'!AB73&lt;0,0,'lao raw lpjml output'!AB73)</f>
        <v>876.38199999999995</v>
      </c>
      <c r="AD88" s="17">
        <f>IF('lao raw lpjml output'!AC73&lt;0,0,'lao raw lpjml output'!AC73)</f>
        <v>949.57299999999998</v>
      </c>
      <c r="AE88" s="17">
        <f>IF('lao raw lpjml output'!AD73&lt;0,0,'lao raw lpjml output'!AD73)</f>
        <v>984.85400000000004</v>
      </c>
      <c r="AF88" s="17">
        <f>IF('lao raw lpjml output'!AE73&lt;0,0,'lao raw lpjml output'!AE73)</f>
        <v>984.85400000000004</v>
      </c>
      <c r="AG88" s="17">
        <f>IF('lao raw lpjml output'!AF73&lt;0,0,'lao raw lpjml output'!AF73)</f>
        <v>881.93</v>
      </c>
      <c r="AH88" s="17">
        <f>IF('lao raw lpjml output'!AG73&lt;0,0,'lao raw lpjml output'!AG73)</f>
        <v>881.93</v>
      </c>
      <c r="AI88" s="17">
        <f>IF('lao raw lpjml output'!AH73&lt;0,0,'lao raw lpjml output'!AH73)</f>
        <v>962.91700000000003</v>
      </c>
      <c r="AJ88" s="17">
        <f>IF('lao raw lpjml output'!AI73&lt;0,0,'lao raw lpjml output'!AI73)</f>
        <v>826.72400000000005</v>
      </c>
      <c r="AK88" s="17">
        <f>IF('lao raw lpjml output'!AJ73&lt;0,0,'lao raw lpjml output'!AJ73)</f>
        <v>1075.07</v>
      </c>
      <c r="AL88" s="17">
        <f>IF('lao raw lpjml output'!AK73&lt;0,0,'lao raw lpjml output'!AK73)</f>
        <v>958.18200000000002</v>
      </c>
      <c r="AM88" s="17">
        <f>IF('lao raw lpjml output'!AL73&lt;0,0,'lao raw lpjml output'!AL73)</f>
        <v>1006.47</v>
      </c>
      <c r="AN88" s="17">
        <f>IF('lao raw lpjml output'!AM73&lt;0,0,'lao raw lpjml output'!AM73)</f>
        <v>921.11699999999996</v>
      </c>
      <c r="AO88" s="17">
        <f>IF('lao raw lpjml output'!AN73&lt;0,0,'lao raw lpjml output'!AN73)</f>
        <v>872.93</v>
      </c>
      <c r="AP88" s="17">
        <f>IF('lao raw lpjml output'!AO73&lt;0,0,'lao raw lpjml output'!AO73)</f>
        <v>907.32600000000002</v>
      </c>
    </row>
    <row r="89" spans="1:42" x14ac:dyDescent="0.35">
      <c r="A89" s="52"/>
      <c r="B89" s="17">
        <f>IF('lao raw lpjml output'!A74&lt;0,0,'lao raw lpjml output'!A74)</f>
        <v>907.51599999999996</v>
      </c>
      <c r="C89" s="17">
        <f>IF('lao raw lpjml output'!B74&lt;0,0,'lao raw lpjml output'!B74)</f>
        <v>899.68100000000004</v>
      </c>
      <c r="D89" s="17">
        <f>IF('lao raw lpjml output'!C74&lt;0,0,'lao raw lpjml output'!C74)</f>
        <v>952.09799999999996</v>
      </c>
      <c r="E89" s="17">
        <f>IF('lao raw lpjml output'!D74&lt;0,0,'lao raw lpjml output'!D74)</f>
        <v>864.41899999999998</v>
      </c>
      <c r="F89" s="17">
        <f>IF('lao raw lpjml output'!E74&lt;0,0,'lao raw lpjml output'!E74)</f>
        <v>909.95699999999999</v>
      </c>
      <c r="G89" s="17">
        <f>IF('lao raw lpjml output'!F74&lt;0,0,'lao raw lpjml output'!F74)</f>
        <v>909.59900000000005</v>
      </c>
      <c r="H89" s="17">
        <f>IF('lao raw lpjml output'!G74&lt;0,0,'lao raw lpjml output'!G74)</f>
        <v>858.79700000000003</v>
      </c>
      <c r="I89" s="17">
        <f>IF('lao raw lpjml output'!H74&lt;0,0,'lao raw lpjml output'!H74)</f>
        <v>918.56799999999998</v>
      </c>
      <c r="J89" s="17">
        <f>IF('lao raw lpjml output'!I74&lt;0,0,'lao raw lpjml output'!I74)</f>
        <v>827.68499999999995</v>
      </c>
      <c r="K89" s="17">
        <f>IF('lao raw lpjml output'!J74&lt;0,0,'lao raw lpjml output'!J74)</f>
        <v>775.44</v>
      </c>
      <c r="L89" s="17">
        <f>IF('lao raw lpjml output'!K74&lt;0,0,'lao raw lpjml output'!K74)</f>
        <v>879.77800000000002</v>
      </c>
      <c r="M89" s="17">
        <f>IF('lao raw lpjml output'!L74&lt;0,0,'lao raw lpjml output'!L74)</f>
        <v>878.327</v>
      </c>
      <c r="N89" s="17">
        <f>IF('lao raw lpjml output'!M74&lt;0,0,'lao raw lpjml output'!M74)</f>
        <v>927.05200000000002</v>
      </c>
      <c r="O89" s="17">
        <f>IF('lao raw lpjml output'!N74&lt;0,0,'lao raw lpjml output'!N74)</f>
        <v>882.03700000000003</v>
      </c>
      <c r="P89" s="17">
        <f>IF('lao raw lpjml output'!O74&lt;0,0,'lao raw lpjml output'!O74)</f>
        <v>900.08100000000002</v>
      </c>
      <c r="Q89" s="17">
        <f>IF('lao raw lpjml output'!P74&lt;0,0,'lao raw lpjml output'!P74)</f>
        <v>880.02800000000002</v>
      </c>
      <c r="R89" s="17">
        <f>IF('lao raw lpjml output'!Q74&lt;0,0,'lao raw lpjml output'!Q74)</f>
        <v>914.88400000000001</v>
      </c>
      <c r="S89" s="17">
        <f>IF('lao raw lpjml output'!R74&lt;0,0,'lao raw lpjml output'!R74)</f>
        <v>883.36500000000001</v>
      </c>
      <c r="T89" s="17">
        <f>IF('lao raw lpjml output'!S74&lt;0,0,'lao raw lpjml output'!S74)</f>
        <v>911.053</v>
      </c>
      <c r="U89" s="17">
        <f>IF('lao raw lpjml output'!T74&lt;0,0,'lao raw lpjml output'!T74)</f>
        <v>948.69500000000005</v>
      </c>
      <c r="V89" s="17">
        <f>IF('lao raw lpjml output'!U74&lt;0,0,'lao raw lpjml output'!U74)</f>
        <v>804.88099999999997</v>
      </c>
      <c r="W89" s="17">
        <f>IF('lao raw lpjml output'!V74&lt;0,0,'lao raw lpjml output'!V74)</f>
        <v>874.26599999999996</v>
      </c>
      <c r="X89" s="17">
        <f>IF('lao raw lpjml output'!W74&lt;0,0,'lao raw lpjml output'!W74)</f>
        <v>887.01199999999994</v>
      </c>
      <c r="Y89" s="17">
        <f>IF('lao raw lpjml output'!X74&lt;0,0,'lao raw lpjml output'!X74)</f>
        <v>921.745</v>
      </c>
      <c r="Z89" s="17">
        <f>IF('lao raw lpjml output'!Y74&lt;0,0,'lao raw lpjml output'!Y74)</f>
        <v>914.27499999999998</v>
      </c>
      <c r="AA89" s="17">
        <f>IF('lao raw lpjml output'!Z74&lt;0,0,'lao raw lpjml output'!Z74)</f>
        <v>983.62900000000002</v>
      </c>
      <c r="AB89" s="17">
        <f>IF('lao raw lpjml output'!AA74&lt;0,0,'lao raw lpjml output'!AA74)</f>
        <v>1061.25</v>
      </c>
      <c r="AC89" s="17">
        <f>IF('lao raw lpjml output'!AB74&lt;0,0,'lao raw lpjml output'!AB74)</f>
        <v>892.85599999999999</v>
      </c>
      <c r="AD89" s="17">
        <f>IF('lao raw lpjml output'!AC74&lt;0,0,'lao raw lpjml output'!AC74)</f>
        <v>957.49699999999996</v>
      </c>
      <c r="AE89" s="17">
        <f>IF('lao raw lpjml output'!AD74&lt;0,0,'lao raw lpjml output'!AD74)</f>
        <v>994.351</v>
      </c>
      <c r="AF89" s="17">
        <f>IF('lao raw lpjml output'!AE74&lt;0,0,'lao raw lpjml output'!AE74)</f>
        <v>994.351</v>
      </c>
      <c r="AG89" s="17">
        <f>IF('lao raw lpjml output'!AF74&lt;0,0,'lao raw lpjml output'!AF74)</f>
        <v>889.75699999999995</v>
      </c>
      <c r="AH89" s="17">
        <f>IF('lao raw lpjml output'!AG74&lt;0,0,'lao raw lpjml output'!AG74)</f>
        <v>889.75699999999995</v>
      </c>
      <c r="AI89" s="17">
        <f>IF('lao raw lpjml output'!AH74&lt;0,0,'lao raw lpjml output'!AH74)</f>
        <v>977.27200000000005</v>
      </c>
      <c r="AJ89" s="17">
        <f>IF('lao raw lpjml output'!AI74&lt;0,0,'lao raw lpjml output'!AI74)</f>
        <v>835.31100000000004</v>
      </c>
      <c r="AK89" s="17">
        <f>IF('lao raw lpjml output'!AJ74&lt;0,0,'lao raw lpjml output'!AJ74)</f>
        <v>1087.74</v>
      </c>
      <c r="AL89" s="17">
        <f>IF('lao raw lpjml output'!AK74&lt;0,0,'lao raw lpjml output'!AK74)</f>
        <v>1007.31</v>
      </c>
      <c r="AM89" s="17">
        <f>IF('lao raw lpjml output'!AL74&lt;0,0,'lao raw lpjml output'!AL74)</f>
        <v>1008.68</v>
      </c>
      <c r="AN89" s="17">
        <f>IF('lao raw lpjml output'!AM74&lt;0,0,'lao raw lpjml output'!AM74)</f>
        <v>925.7</v>
      </c>
      <c r="AO89" s="17">
        <f>IF('lao raw lpjml output'!AN74&lt;0,0,'lao raw lpjml output'!AN74)</f>
        <v>880.86800000000005</v>
      </c>
      <c r="AP89" s="17">
        <f>IF('lao raw lpjml output'!AO74&lt;0,0,'lao raw lpjml output'!AO74)</f>
        <v>907.51599999999996</v>
      </c>
    </row>
    <row r="90" spans="1:42" x14ac:dyDescent="0.35">
      <c r="A90" s="52"/>
      <c r="B90" s="17">
        <f>IF('lao raw lpjml output'!A75&lt;0,0,'lao raw lpjml output'!A75)</f>
        <v>909.43299999999999</v>
      </c>
      <c r="C90" s="17">
        <f>IF('lao raw lpjml output'!B75&lt;0,0,'lao raw lpjml output'!B75)</f>
        <v>915.46299999999997</v>
      </c>
      <c r="D90" s="17">
        <f>IF('lao raw lpjml output'!C75&lt;0,0,'lao raw lpjml output'!C75)</f>
        <v>1009.54</v>
      </c>
      <c r="E90" s="17">
        <f>IF('lao raw lpjml output'!D75&lt;0,0,'lao raw lpjml output'!D75)</f>
        <v>900.12599999999998</v>
      </c>
      <c r="F90" s="17">
        <f>IF('lao raw lpjml output'!E75&lt;0,0,'lao raw lpjml output'!E75)</f>
        <v>910.53399999999999</v>
      </c>
      <c r="G90" s="17">
        <f>IF('lao raw lpjml output'!F75&lt;0,0,'lao raw lpjml output'!F75)</f>
        <v>950.37</v>
      </c>
      <c r="H90" s="17">
        <f>IF('lao raw lpjml output'!G75&lt;0,0,'lao raw lpjml output'!G75)</f>
        <v>860.779</v>
      </c>
      <c r="I90" s="17">
        <f>IF('lao raw lpjml output'!H75&lt;0,0,'lao raw lpjml output'!H75)</f>
        <v>983.73400000000004</v>
      </c>
      <c r="J90" s="17">
        <f>IF('lao raw lpjml output'!I75&lt;0,0,'lao raw lpjml output'!I75)</f>
        <v>838.35</v>
      </c>
      <c r="K90" s="17">
        <f>IF('lao raw lpjml output'!J75&lt;0,0,'lao raw lpjml output'!J75)</f>
        <v>785.60500000000002</v>
      </c>
      <c r="L90" s="17">
        <f>IF('lao raw lpjml output'!K75&lt;0,0,'lao raw lpjml output'!K75)</f>
        <v>889.58500000000004</v>
      </c>
      <c r="M90" s="17">
        <f>IF('lao raw lpjml output'!L75&lt;0,0,'lao raw lpjml output'!L75)</f>
        <v>888.86900000000003</v>
      </c>
      <c r="N90" s="17">
        <f>IF('lao raw lpjml output'!M75&lt;0,0,'lao raw lpjml output'!M75)</f>
        <v>952.904</v>
      </c>
      <c r="O90" s="17">
        <f>IF('lao raw lpjml output'!N75&lt;0,0,'lao raw lpjml output'!N75)</f>
        <v>905.26300000000003</v>
      </c>
      <c r="P90" s="17">
        <f>IF('lao raw lpjml output'!O75&lt;0,0,'lao raw lpjml output'!O75)</f>
        <v>924.096</v>
      </c>
      <c r="Q90" s="17">
        <f>IF('lao raw lpjml output'!P75&lt;0,0,'lao raw lpjml output'!P75)</f>
        <v>891.64400000000001</v>
      </c>
      <c r="R90" s="17">
        <f>IF('lao raw lpjml output'!Q75&lt;0,0,'lao raw lpjml output'!Q75)</f>
        <v>974.54300000000001</v>
      </c>
      <c r="S90" s="17">
        <f>IF('lao raw lpjml output'!R75&lt;0,0,'lao raw lpjml output'!R75)</f>
        <v>894.07100000000003</v>
      </c>
      <c r="T90" s="17">
        <f>IF('lao raw lpjml output'!S75&lt;0,0,'lao raw lpjml output'!S75)</f>
        <v>934.34100000000001</v>
      </c>
      <c r="U90" s="17">
        <f>IF('lao raw lpjml output'!T75&lt;0,0,'lao raw lpjml output'!T75)</f>
        <v>965.42100000000005</v>
      </c>
      <c r="V90" s="17">
        <f>IF('lao raw lpjml output'!U75&lt;0,0,'lao raw lpjml output'!U75)</f>
        <v>850.42600000000004</v>
      </c>
      <c r="W90" s="17">
        <f>IF('lao raw lpjml output'!V75&lt;0,0,'lao raw lpjml output'!V75)</f>
        <v>880.39099999999996</v>
      </c>
      <c r="X90" s="17">
        <f>IF('lao raw lpjml output'!W75&lt;0,0,'lao raw lpjml output'!W75)</f>
        <v>896.60900000000004</v>
      </c>
      <c r="Y90" s="17">
        <f>IF('lao raw lpjml output'!X75&lt;0,0,'lao raw lpjml output'!X75)</f>
        <v>932.51199999999994</v>
      </c>
      <c r="Z90" s="17">
        <f>IF('lao raw lpjml output'!Y75&lt;0,0,'lao raw lpjml output'!Y75)</f>
        <v>934.57600000000002</v>
      </c>
      <c r="AA90" s="17">
        <f>IF('lao raw lpjml output'!Z75&lt;0,0,'lao raw lpjml output'!Z75)</f>
        <v>1037.05</v>
      </c>
      <c r="AB90" s="17">
        <f>IF('lao raw lpjml output'!AA75&lt;0,0,'lao raw lpjml output'!AA75)</f>
        <v>1098.3</v>
      </c>
      <c r="AC90" s="17">
        <f>IF('lao raw lpjml output'!AB75&lt;0,0,'lao raw lpjml output'!AB75)</f>
        <v>961.75400000000002</v>
      </c>
      <c r="AD90" s="17">
        <f>IF('lao raw lpjml output'!AC75&lt;0,0,'lao raw lpjml output'!AC75)</f>
        <v>1051.8399999999999</v>
      </c>
      <c r="AE90" s="17">
        <f>IF('lao raw lpjml output'!AD75&lt;0,0,'lao raw lpjml output'!AD75)</f>
        <v>997.01199999999994</v>
      </c>
      <c r="AF90" s="17">
        <f>IF('lao raw lpjml output'!AE75&lt;0,0,'lao raw lpjml output'!AE75)</f>
        <v>997.01199999999994</v>
      </c>
      <c r="AG90" s="17">
        <f>IF('lao raw lpjml output'!AF75&lt;0,0,'lao raw lpjml output'!AF75)</f>
        <v>907.49900000000002</v>
      </c>
      <c r="AH90" s="17">
        <f>IF('lao raw lpjml output'!AG75&lt;0,0,'lao raw lpjml output'!AG75)</f>
        <v>907.49900000000002</v>
      </c>
      <c r="AI90" s="17">
        <f>IF('lao raw lpjml output'!AH75&lt;0,0,'lao raw lpjml output'!AH75)</f>
        <v>990.46900000000005</v>
      </c>
      <c r="AJ90" s="17">
        <f>IF('lao raw lpjml output'!AI75&lt;0,0,'lao raw lpjml output'!AI75)</f>
        <v>836.32100000000003</v>
      </c>
      <c r="AK90" s="17">
        <f>IF('lao raw lpjml output'!AJ75&lt;0,0,'lao raw lpjml output'!AJ75)</f>
        <v>1092.21</v>
      </c>
      <c r="AL90" s="17">
        <f>IF('lao raw lpjml output'!AK75&lt;0,0,'lao raw lpjml output'!AK75)</f>
        <v>1079.8</v>
      </c>
      <c r="AM90" s="17">
        <f>IF('lao raw lpjml output'!AL75&lt;0,0,'lao raw lpjml output'!AL75)</f>
        <v>1014.38</v>
      </c>
      <c r="AN90" s="17">
        <f>IF('lao raw lpjml output'!AM75&lt;0,0,'lao raw lpjml output'!AM75)</f>
        <v>945.86900000000003</v>
      </c>
      <c r="AO90" s="17">
        <f>IF('lao raw lpjml output'!AN75&lt;0,0,'lao raw lpjml output'!AN75)</f>
        <v>899.88400000000001</v>
      </c>
      <c r="AP90" s="17">
        <f>IF('lao raw lpjml output'!AO75&lt;0,0,'lao raw lpjml output'!AO75)</f>
        <v>909.43299999999999</v>
      </c>
    </row>
    <row r="91" spans="1:42" x14ac:dyDescent="0.35">
      <c r="A91" s="52"/>
      <c r="B91" s="17">
        <f>IF('lao raw lpjml output'!A76&lt;0,0,'lao raw lpjml output'!A76)</f>
        <v>954.08900000000006</v>
      </c>
      <c r="C91" s="17">
        <f>IF('lao raw lpjml output'!B76&lt;0,0,'lao raw lpjml output'!B76)</f>
        <v>920.13199999999995</v>
      </c>
      <c r="D91" s="17">
        <f>IF('lao raw lpjml output'!C76&lt;0,0,'lao raw lpjml output'!C76)</f>
        <v>1019.64</v>
      </c>
      <c r="E91" s="17">
        <f>IF('lao raw lpjml output'!D76&lt;0,0,'lao raw lpjml output'!D76)</f>
        <v>901.48900000000003</v>
      </c>
      <c r="F91" s="17">
        <f>IF('lao raw lpjml output'!E76&lt;0,0,'lao raw lpjml output'!E76)</f>
        <v>942.80799999999999</v>
      </c>
      <c r="G91" s="17">
        <f>IF('lao raw lpjml output'!F76&lt;0,0,'lao raw lpjml output'!F76)</f>
        <v>970.69600000000003</v>
      </c>
      <c r="H91" s="17">
        <f>IF('lao raw lpjml output'!G76&lt;0,0,'lao raw lpjml output'!G76)</f>
        <v>897.23800000000006</v>
      </c>
      <c r="I91" s="17">
        <f>IF('lao raw lpjml output'!H76&lt;0,0,'lao raw lpjml output'!H76)</f>
        <v>1004.52</v>
      </c>
      <c r="J91" s="17">
        <f>IF('lao raw lpjml output'!I76&lt;0,0,'lao raw lpjml output'!I76)</f>
        <v>929.34100000000001</v>
      </c>
      <c r="K91" s="17">
        <f>IF('lao raw lpjml output'!J76&lt;0,0,'lao raw lpjml output'!J76)</f>
        <v>816.31500000000005</v>
      </c>
      <c r="L91" s="17">
        <f>IF('lao raw lpjml output'!K76&lt;0,0,'lao raw lpjml output'!K76)</f>
        <v>933.63699999999994</v>
      </c>
      <c r="M91" s="17">
        <f>IF('lao raw lpjml output'!L76&lt;0,0,'lao raw lpjml output'!L76)</f>
        <v>893.10799999999995</v>
      </c>
      <c r="N91" s="17">
        <f>IF('lao raw lpjml output'!M76&lt;0,0,'lao raw lpjml output'!M76)</f>
        <v>974.88499999999999</v>
      </c>
      <c r="O91" s="17">
        <f>IF('lao raw lpjml output'!N76&lt;0,0,'lao raw lpjml output'!N76)</f>
        <v>948.13499999999999</v>
      </c>
      <c r="P91" s="17">
        <f>IF('lao raw lpjml output'!O76&lt;0,0,'lao raw lpjml output'!O76)</f>
        <v>948.74400000000003</v>
      </c>
      <c r="Q91" s="17">
        <f>IF('lao raw lpjml output'!P76&lt;0,0,'lao raw lpjml output'!P76)</f>
        <v>923.79600000000005</v>
      </c>
      <c r="R91" s="17">
        <f>IF('lao raw lpjml output'!Q76&lt;0,0,'lao raw lpjml output'!Q76)</f>
        <v>1018</v>
      </c>
      <c r="S91" s="17">
        <f>IF('lao raw lpjml output'!R76&lt;0,0,'lao raw lpjml output'!R76)</f>
        <v>903.101</v>
      </c>
      <c r="T91" s="17">
        <f>IF('lao raw lpjml output'!S76&lt;0,0,'lao raw lpjml output'!S76)</f>
        <v>953.45899999999995</v>
      </c>
      <c r="U91" s="17">
        <f>IF('lao raw lpjml output'!T76&lt;0,0,'lao raw lpjml output'!T76)</f>
        <v>975.86199999999997</v>
      </c>
      <c r="V91" s="17">
        <f>IF('lao raw lpjml output'!U76&lt;0,0,'lao raw lpjml output'!U76)</f>
        <v>917.67700000000002</v>
      </c>
      <c r="W91" s="17">
        <f>IF('lao raw lpjml output'!V76&lt;0,0,'lao raw lpjml output'!V76)</f>
        <v>919.91</v>
      </c>
      <c r="X91" s="17">
        <f>IF('lao raw lpjml output'!W76&lt;0,0,'lao raw lpjml output'!W76)</f>
        <v>971.06700000000001</v>
      </c>
      <c r="Y91" s="17">
        <f>IF('lao raw lpjml output'!X76&lt;0,0,'lao raw lpjml output'!X76)</f>
        <v>952.87400000000002</v>
      </c>
      <c r="Z91" s="17">
        <f>IF('lao raw lpjml output'!Y76&lt;0,0,'lao raw lpjml output'!Y76)</f>
        <v>951.37900000000002</v>
      </c>
      <c r="AA91" s="17">
        <f>IF('lao raw lpjml output'!Z76&lt;0,0,'lao raw lpjml output'!Z76)</f>
        <v>1085.8399999999999</v>
      </c>
      <c r="AB91" s="17">
        <f>IF('lao raw lpjml output'!AA76&lt;0,0,'lao raw lpjml output'!AA76)</f>
        <v>1112.03</v>
      </c>
      <c r="AC91" s="17">
        <f>IF('lao raw lpjml output'!AB76&lt;0,0,'lao raw lpjml output'!AB76)</f>
        <v>1008.86</v>
      </c>
      <c r="AD91" s="17">
        <f>IF('lao raw lpjml output'!AC76&lt;0,0,'lao raw lpjml output'!AC76)</f>
        <v>1054.98</v>
      </c>
      <c r="AE91" s="17">
        <f>IF('lao raw lpjml output'!AD76&lt;0,0,'lao raw lpjml output'!AD76)</f>
        <v>1060.1600000000001</v>
      </c>
      <c r="AF91" s="17">
        <f>IF('lao raw lpjml output'!AE76&lt;0,0,'lao raw lpjml output'!AE76)</f>
        <v>1060.1600000000001</v>
      </c>
      <c r="AG91" s="17">
        <f>IF('lao raw lpjml output'!AF76&lt;0,0,'lao raw lpjml output'!AF76)</f>
        <v>947.505</v>
      </c>
      <c r="AH91" s="17">
        <f>IF('lao raw lpjml output'!AG76&lt;0,0,'lao raw lpjml output'!AG76)</f>
        <v>947.505</v>
      </c>
      <c r="AI91" s="17">
        <f>IF('lao raw lpjml output'!AH76&lt;0,0,'lao raw lpjml output'!AH76)</f>
        <v>1024.4000000000001</v>
      </c>
      <c r="AJ91" s="17">
        <f>IF('lao raw lpjml output'!AI76&lt;0,0,'lao raw lpjml output'!AI76)</f>
        <v>843.88199999999995</v>
      </c>
      <c r="AK91" s="17">
        <f>IF('lao raw lpjml output'!AJ76&lt;0,0,'lao raw lpjml output'!AJ76)</f>
        <v>1113.58</v>
      </c>
      <c r="AL91" s="17">
        <f>IF('lao raw lpjml output'!AK76&lt;0,0,'lao raw lpjml output'!AK76)</f>
        <v>1103.3</v>
      </c>
      <c r="AM91" s="17">
        <f>IF('lao raw lpjml output'!AL76&lt;0,0,'lao raw lpjml output'!AL76)</f>
        <v>1045.26</v>
      </c>
      <c r="AN91" s="17">
        <f>IF('lao raw lpjml output'!AM76&lt;0,0,'lao raw lpjml output'!AM76)</f>
        <v>1064.29</v>
      </c>
      <c r="AO91" s="17">
        <f>IF('lao raw lpjml output'!AN76&lt;0,0,'lao raw lpjml output'!AN76)</f>
        <v>921.82500000000005</v>
      </c>
      <c r="AP91" s="17">
        <f>IF('lao raw lpjml output'!AO76&lt;0,0,'lao raw lpjml output'!AO76)</f>
        <v>954.08900000000006</v>
      </c>
    </row>
    <row r="92" spans="1:42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</row>
    <row r="93" spans="1:42" s="58" customFormat="1" x14ac:dyDescent="0.35">
      <c r="A93" s="80" t="s">
        <v>141</v>
      </c>
      <c r="B93" s="173">
        <f t="shared" ref="B93:AO93" si="1">SUM(B19:B91)</f>
        <v>57604.47099999999</v>
      </c>
      <c r="C93" s="173">
        <f t="shared" si="1"/>
        <v>53023.114000000009</v>
      </c>
      <c r="D93" s="173">
        <f t="shared" si="1"/>
        <v>48080.959999999999</v>
      </c>
      <c r="E93" s="173">
        <f t="shared" si="1"/>
        <v>53210.179999999986</v>
      </c>
      <c r="F93" s="173">
        <f t="shared" si="1"/>
        <v>53679.946000000011</v>
      </c>
      <c r="G93" s="173">
        <f t="shared" si="1"/>
        <v>54288.874000000018</v>
      </c>
      <c r="H93" s="173">
        <f t="shared" si="1"/>
        <v>50008.800000000003</v>
      </c>
      <c r="I93" s="173">
        <f t="shared" si="1"/>
        <v>54780.114999999991</v>
      </c>
      <c r="J93" s="173">
        <f t="shared" si="1"/>
        <v>43687.900999999991</v>
      </c>
      <c r="K93" s="173">
        <f t="shared" si="1"/>
        <v>45468.726000000017</v>
      </c>
      <c r="L93" s="173">
        <f t="shared" si="1"/>
        <v>49279.152999999991</v>
      </c>
      <c r="M93" s="173">
        <f t="shared" si="1"/>
        <v>52876.732999999978</v>
      </c>
      <c r="N93" s="173">
        <f t="shared" si="1"/>
        <v>51441.80900000003</v>
      </c>
      <c r="O93" s="173">
        <f t="shared" si="1"/>
        <v>54537.660999999993</v>
      </c>
      <c r="P93" s="173">
        <f t="shared" si="1"/>
        <v>52931.173999999999</v>
      </c>
      <c r="Q93" s="173">
        <f t="shared" si="1"/>
        <v>51098.791000000019</v>
      </c>
      <c r="R93" s="173">
        <f t="shared" si="1"/>
        <v>51799.49</v>
      </c>
      <c r="S93" s="173">
        <f t="shared" si="1"/>
        <v>51184.236000000004</v>
      </c>
      <c r="T93" s="173">
        <f t="shared" si="1"/>
        <v>55158.807000000008</v>
      </c>
      <c r="U93" s="173">
        <f t="shared" si="1"/>
        <v>57075.731</v>
      </c>
      <c r="V93" s="173">
        <f t="shared" si="1"/>
        <v>46167.165000000008</v>
      </c>
      <c r="W93" s="173">
        <f t="shared" si="1"/>
        <v>49944.85100000001</v>
      </c>
      <c r="X93" s="173">
        <f t="shared" si="1"/>
        <v>48977.251999999993</v>
      </c>
      <c r="Y93" s="173">
        <f t="shared" si="1"/>
        <v>50565.574000000008</v>
      </c>
      <c r="Z93" s="173">
        <f t="shared" si="1"/>
        <v>50152.260999999991</v>
      </c>
      <c r="AA93" s="173">
        <f t="shared" si="1"/>
        <v>59636.979000000007</v>
      </c>
      <c r="AB93" s="173">
        <f t="shared" si="1"/>
        <v>57989.002000000008</v>
      </c>
      <c r="AC93" s="173">
        <f t="shared" si="1"/>
        <v>52233.144000000008</v>
      </c>
      <c r="AD93" s="173">
        <f t="shared" si="1"/>
        <v>54183.874000000003</v>
      </c>
      <c r="AE93" s="173">
        <f t="shared" si="1"/>
        <v>55479.906000000032</v>
      </c>
      <c r="AF93" s="173">
        <f t="shared" si="1"/>
        <v>55479.906000000032</v>
      </c>
      <c r="AG93" s="173">
        <f t="shared" si="1"/>
        <v>52111.14</v>
      </c>
      <c r="AH93" s="173">
        <f t="shared" si="1"/>
        <v>52111.14</v>
      </c>
      <c r="AI93" s="173">
        <f t="shared" si="1"/>
        <v>52790.672999999995</v>
      </c>
      <c r="AJ93" s="173">
        <f t="shared" si="1"/>
        <v>50304.824999999997</v>
      </c>
      <c r="AK93" s="173">
        <f t="shared" si="1"/>
        <v>59288.82</v>
      </c>
      <c r="AL93" s="173">
        <f t="shared" si="1"/>
        <v>56561.115000000013</v>
      </c>
      <c r="AM93" s="173">
        <f t="shared" si="1"/>
        <v>61836.862000000016</v>
      </c>
      <c r="AN93" s="173">
        <f t="shared" si="1"/>
        <v>51270.074000000001</v>
      </c>
      <c r="AO93" s="173">
        <f t="shared" si="1"/>
        <v>54058.428</v>
      </c>
    </row>
    <row r="94" spans="1:42" s="25" customFormat="1" x14ac:dyDescent="0.35">
      <c r="A94" s="78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</row>
    <row r="95" spans="1:42" s="25" customFormat="1" x14ac:dyDescent="0.35">
      <c r="A95" s="80" t="s">
        <v>140</v>
      </c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</row>
    <row r="96" spans="1:42" s="38" customFormat="1" x14ac:dyDescent="0.35">
      <c r="A96" s="103" t="s">
        <v>139</v>
      </c>
      <c r="B96" s="104">
        <f t="shared" ref="B96:AO96" si="2">AVERAGE(B19:B91)</f>
        <v>789.10234246575328</v>
      </c>
      <c r="C96" s="104">
        <f t="shared" si="2"/>
        <v>726.34402739726045</v>
      </c>
      <c r="D96" s="104">
        <f t="shared" si="2"/>
        <v>658.64328767123288</v>
      </c>
      <c r="E96" s="104">
        <f t="shared" si="2"/>
        <v>728.90657534246554</v>
      </c>
      <c r="F96" s="104">
        <f t="shared" si="2"/>
        <v>735.34172602739739</v>
      </c>
      <c r="G96" s="104">
        <f t="shared" si="2"/>
        <v>743.68320547945234</v>
      </c>
      <c r="H96" s="104">
        <f t="shared" si="2"/>
        <v>685.05205479452059</v>
      </c>
      <c r="I96" s="104">
        <f t="shared" si="2"/>
        <v>750.41253424657521</v>
      </c>
      <c r="J96" s="104">
        <f t="shared" si="2"/>
        <v>598.46439726027381</v>
      </c>
      <c r="K96" s="104">
        <f t="shared" si="2"/>
        <v>622.85926027397284</v>
      </c>
      <c r="L96" s="104">
        <f t="shared" si="2"/>
        <v>675.05689041095877</v>
      </c>
      <c r="M96" s="104">
        <f t="shared" si="2"/>
        <v>724.33880821917774</v>
      </c>
      <c r="N96" s="104">
        <f t="shared" si="2"/>
        <v>704.68231506849361</v>
      </c>
      <c r="O96" s="104">
        <f t="shared" si="2"/>
        <v>747.09124657534232</v>
      </c>
      <c r="P96" s="104">
        <f t="shared" si="2"/>
        <v>725.08457534246577</v>
      </c>
      <c r="Q96" s="104">
        <f t="shared" si="2"/>
        <v>699.9834383561647</v>
      </c>
      <c r="R96" s="104">
        <f t="shared" si="2"/>
        <v>709.58205479452056</v>
      </c>
      <c r="S96" s="104">
        <f t="shared" si="2"/>
        <v>701.15391780821926</v>
      </c>
      <c r="T96" s="104">
        <f t="shared" si="2"/>
        <v>755.60009589041101</v>
      </c>
      <c r="U96" s="104">
        <f t="shared" si="2"/>
        <v>781.85932876712332</v>
      </c>
      <c r="V96" s="104">
        <f t="shared" si="2"/>
        <v>632.42691780821929</v>
      </c>
      <c r="W96" s="104">
        <f t="shared" si="2"/>
        <v>684.17604109589058</v>
      </c>
      <c r="X96" s="104">
        <f t="shared" si="2"/>
        <v>670.92126027397251</v>
      </c>
      <c r="Y96" s="104">
        <f t="shared" si="2"/>
        <v>692.67909589041108</v>
      </c>
      <c r="Z96" s="104">
        <f t="shared" si="2"/>
        <v>687.01727397260265</v>
      </c>
      <c r="AA96" s="104">
        <f t="shared" si="2"/>
        <v>816.94491780821932</v>
      </c>
      <c r="AB96" s="104">
        <f t="shared" si="2"/>
        <v>794.36989041095899</v>
      </c>
      <c r="AC96" s="104">
        <f t="shared" si="2"/>
        <v>715.52252054794531</v>
      </c>
      <c r="AD96" s="104">
        <f t="shared" si="2"/>
        <v>742.24484931506856</v>
      </c>
      <c r="AE96" s="104">
        <f t="shared" si="2"/>
        <v>759.99871232876751</v>
      </c>
      <c r="AF96" s="104">
        <f t="shared" si="2"/>
        <v>759.99871232876751</v>
      </c>
      <c r="AG96" s="104">
        <f t="shared" si="2"/>
        <v>713.85123287671229</v>
      </c>
      <c r="AH96" s="104">
        <f t="shared" si="2"/>
        <v>713.85123287671229</v>
      </c>
      <c r="AI96" s="104">
        <f t="shared" si="2"/>
        <v>723.15990410958898</v>
      </c>
      <c r="AJ96" s="104">
        <f t="shared" si="2"/>
        <v>689.10719178082184</v>
      </c>
      <c r="AK96" s="104">
        <f t="shared" si="2"/>
        <v>812.1756164383562</v>
      </c>
      <c r="AL96" s="104">
        <f t="shared" si="2"/>
        <v>774.80979452054817</v>
      </c>
      <c r="AM96" s="104">
        <f t="shared" si="2"/>
        <v>847.08030136986326</v>
      </c>
      <c r="AN96" s="104">
        <f t="shared" si="2"/>
        <v>702.32978082191778</v>
      </c>
      <c r="AO96" s="104">
        <f t="shared" si="2"/>
        <v>740.52641095890408</v>
      </c>
      <c r="AP96" s="105" t="s">
        <v>246</v>
      </c>
    </row>
    <row r="97" spans="1:53" s="25" customFormat="1" x14ac:dyDescent="0.35">
      <c r="A97" s="78" t="s">
        <v>402</v>
      </c>
      <c r="B97" s="38">
        <f>'LAO FAO Land Use Data'!H3</f>
        <v>23080</v>
      </c>
      <c r="C97" s="38">
        <f>'LAO FAO Land Use Data'!I3</f>
        <v>23080</v>
      </c>
      <c r="D97" s="38">
        <f>'LAO FAO Land Use Data'!J3</f>
        <v>23080</v>
      </c>
      <c r="E97" s="38">
        <f>'LAO FAO Land Use Data'!K3</f>
        <v>23080</v>
      </c>
      <c r="F97" s="38">
        <f>'LAO FAO Land Use Data'!L3</f>
        <v>23080</v>
      </c>
      <c r="G97" s="38">
        <f>'LAO FAO Land Use Data'!M3</f>
        <v>23080</v>
      </c>
      <c r="H97" s="38">
        <f>'LAO FAO Land Use Data'!N3</f>
        <v>23080</v>
      </c>
      <c r="I97" s="38">
        <f>'LAO FAO Land Use Data'!O3</f>
        <v>23080</v>
      </c>
      <c r="J97" s="38">
        <f>'LAO FAO Land Use Data'!P3</f>
        <v>23080</v>
      </c>
      <c r="K97" s="38">
        <f>'LAO FAO Land Use Data'!Q3</f>
        <v>23080</v>
      </c>
      <c r="L97" s="38">
        <f>'LAO FAO Land Use Data'!R3</f>
        <v>23080</v>
      </c>
      <c r="M97" s="38">
        <f>'LAO FAO Land Use Data'!S3</f>
        <v>23080</v>
      </c>
      <c r="N97" s="38">
        <f>'LAO FAO Land Use Data'!T3</f>
        <v>23080</v>
      </c>
      <c r="O97" s="38">
        <f>'LAO FAO Land Use Data'!U3</f>
        <v>23080</v>
      </c>
      <c r="P97" s="38">
        <f>'LAO FAO Land Use Data'!V3</f>
        <v>23080</v>
      </c>
      <c r="Q97" s="38">
        <f>'LAO FAO Land Use Data'!W3</f>
        <v>23080</v>
      </c>
      <c r="R97" s="38">
        <f>'LAO FAO Land Use Data'!X3</f>
        <v>23080</v>
      </c>
      <c r="S97" s="38">
        <f>'LAO FAO Land Use Data'!Y3</f>
        <v>23080</v>
      </c>
      <c r="T97" s="38">
        <f>'LAO FAO Land Use Data'!Z3</f>
        <v>23080</v>
      </c>
      <c r="U97" s="38">
        <f>'LAO FAO Land Use Data'!AA3</f>
        <v>23080</v>
      </c>
      <c r="V97" s="38">
        <f>'LAO FAO Land Use Data'!AB3</f>
        <v>23080</v>
      </c>
      <c r="W97" s="38">
        <f>'LAO FAO Land Use Data'!AC3</f>
        <v>23080</v>
      </c>
      <c r="X97" s="38">
        <f>'LAO FAO Land Use Data'!AD3</f>
        <v>23080</v>
      </c>
      <c r="Y97" s="38">
        <f>'LAO FAO Land Use Data'!AE3</f>
        <v>23080</v>
      </c>
      <c r="Z97" s="38">
        <f>'LAO FAO Land Use Data'!AF3</f>
        <v>23080</v>
      </c>
      <c r="AA97" s="38">
        <f>'LAO FAO Land Use Data'!AG3</f>
        <v>23080</v>
      </c>
      <c r="AB97" s="38">
        <f>'LAO FAO Land Use Data'!AH3</f>
        <v>23080</v>
      </c>
      <c r="AC97" s="38">
        <f>'LAO FAO Land Use Data'!AI3</f>
        <v>23080</v>
      </c>
      <c r="AD97" s="38">
        <f>'LAO FAO Land Use Data'!AJ3</f>
        <v>23080</v>
      </c>
      <c r="AE97" s="38">
        <f>'LAO FAO Land Use Data'!AK3</f>
        <v>23080</v>
      </c>
      <c r="AF97" s="38">
        <f>'LAO FAO Land Use Data'!AL3</f>
        <v>23080</v>
      </c>
      <c r="AG97" s="38">
        <f>'LAO FAO Land Use Data'!AM3</f>
        <v>23080</v>
      </c>
      <c r="AH97" s="38">
        <f>'LAO FAO Land Use Data'!AN3</f>
        <v>23080</v>
      </c>
      <c r="AI97" s="38">
        <f>'LAO FAO Land Use Data'!AO3</f>
        <v>23080</v>
      </c>
      <c r="AJ97" s="38">
        <f>'LAO FAO Land Use Data'!AP3</f>
        <v>23080</v>
      </c>
      <c r="AK97" s="38">
        <f>'LAO FAO Land Use Data'!AQ3</f>
        <v>23080</v>
      </c>
      <c r="AL97" s="38">
        <f>'LAO FAO Land Use Data'!AR3</f>
        <v>23080</v>
      </c>
      <c r="AM97" s="38">
        <f>'LAO FAO Land Use Data'!AS3</f>
        <v>23080</v>
      </c>
      <c r="AN97" s="38">
        <f>'LAO FAO Land Use Data'!AT3</f>
        <v>23080</v>
      </c>
      <c r="AO97" s="38">
        <f>'LAO FAO Land Use Data'!AU3</f>
        <v>23080</v>
      </c>
      <c r="AP97" s="25">
        <f>'LAO FAO Land Use Data'!AV3</f>
        <v>23080</v>
      </c>
      <c r="AQ97" s="25">
        <f>'LAO FAO Land Use Data'!BD3</f>
        <v>23080</v>
      </c>
      <c r="AR97" s="25">
        <f>'LAO FAO Land Use Data'!BE3</f>
        <v>23080</v>
      </c>
      <c r="AS97" s="25">
        <f>'LAO FAO Land Use Data'!BF3</f>
        <v>23080</v>
      </c>
      <c r="AT97" s="25">
        <f>'LAO FAO Land Use Data'!BG3</f>
        <v>23080</v>
      </c>
      <c r="AU97" s="25">
        <f>'LAO FAO Land Use Data'!BH3</f>
        <v>23080</v>
      </c>
      <c r="AV97" s="25">
        <f>'LAO FAO Land Use Data'!BI3</f>
        <v>23080</v>
      </c>
      <c r="AW97" s="25">
        <f>'LAO FAO Land Use Data'!BJ3</f>
        <v>23080</v>
      </c>
      <c r="AX97" s="25">
        <f>'LAO FAO Land Use Data'!BK3</f>
        <v>23080</v>
      </c>
      <c r="AY97" s="25">
        <f>'LAO FAO Land Use Data'!BL3</f>
        <v>23080</v>
      </c>
      <c r="AZ97" s="25">
        <f>'LAO FAO Land Use Data'!BM3</f>
        <v>23080</v>
      </c>
      <c r="BA97" s="25">
        <f>'LAO FAO Land Use Data'!BN3</f>
        <v>23080</v>
      </c>
    </row>
    <row r="98" spans="1:53" s="25" customFormat="1" x14ac:dyDescent="0.35">
      <c r="A98" s="78" t="s">
        <v>403</v>
      </c>
      <c r="B98" s="234">
        <f>B97*10^7</f>
        <v>230800000000</v>
      </c>
      <c r="C98" s="234">
        <f t="shared" ref="C98:AO98" si="3">C97*10^7</f>
        <v>230800000000</v>
      </c>
      <c r="D98" s="234">
        <f t="shared" si="3"/>
        <v>230800000000</v>
      </c>
      <c r="E98" s="234">
        <f t="shared" si="3"/>
        <v>230800000000</v>
      </c>
      <c r="F98" s="234">
        <f t="shared" si="3"/>
        <v>230800000000</v>
      </c>
      <c r="G98" s="234">
        <f t="shared" si="3"/>
        <v>230800000000</v>
      </c>
      <c r="H98" s="234">
        <f t="shared" si="3"/>
        <v>230800000000</v>
      </c>
      <c r="I98" s="234">
        <f t="shared" si="3"/>
        <v>230800000000</v>
      </c>
      <c r="J98" s="234">
        <f t="shared" si="3"/>
        <v>230800000000</v>
      </c>
      <c r="K98" s="234">
        <f t="shared" si="3"/>
        <v>230800000000</v>
      </c>
      <c r="L98" s="234">
        <f t="shared" si="3"/>
        <v>230800000000</v>
      </c>
      <c r="M98" s="234">
        <f t="shared" si="3"/>
        <v>230800000000</v>
      </c>
      <c r="N98" s="234">
        <f t="shared" si="3"/>
        <v>230800000000</v>
      </c>
      <c r="O98" s="234">
        <f t="shared" si="3"/>
        <v>230800000000</v>
      </c>
      <c r="P98" s="234">
        <f t="shared" si="3"/>
        <v>230800000000</v>
      </c>
      <c r="Q98" s="234">
        <f t="shared" si="3"/>
        <v>230800000000</v>
      </c>
      <c r="R98" s="234">
        <f t="shared" si="3"/>
        <v>230800000000</v>
      </c>
      <c r="S98" s="234">
        <f t="shared" si="3"/>
        <v>230800000000</v>
      </c>
      <c r="T98" s="234">
        <f t="shared" si="3"/>
        <v>230800000000</v>
      </c>
      <c r="U98" s="234">
        <f t="shared" si="3"/>
        <v>230800000000</v>
      </c>
      <c r="V98" s="234">
        <f t="shared" si="3"/>
        <v>230800000000</v>
      </c>
      <c r="W98" s="234">
        <f t="shared" si="3"/>
        <v>230800000000</v>
      </c>
      <c r="X98" s="234">
        <f t="shared" si="3"/>
        <v>230800000000</v>
      </c>
      <c r="Y98" s="234">
        <f t="shared" si="3"/>
        <v>230800000000</v>
      </c>
      <c r="Z98" s="234">
        <f t="shared" si="3"/>
        <v>230800000000</v>
      </c>
      <c r="AA98" s="234">
        <f t="shared" si="3"/>
        <v>230800000000</v>
      </c>
      <c r="AB98" s="234">
        <f t="shared" si="3"/>
        <v>230800000000</v>
      </c>
      <c r="AC98" s="234">
        <f t="shared" si="3"/>
        <v>230800000000</v>
      </c>
      <c r="AD98" s="234">
        <f t="shared" si="3"/>
        <v>230800000000</v>
      </c>
      <c r="AE98" s="234">
        <f t="shared" si="3"/>
        <v>230800000000</v>
      </c>
      <c r="AF98" s="234">
        <f t="shared" si="3"/>
        <v>230800000000</v>
      </c>
      <c r="AG98" s="234">
        <f t="shared" si="3"/>
        <v>230800000000</v>
      </c>
      <c r="AH98" s="234">
        <f t="shared" si="3"/>
        <v>230800000000</v>
      </c>
      <c r="AI98" s="234">
        <f t="shared" si="3"/>
        <v>230800000000</v>
      </c>
      <c r="AJ98" s="234">
        <f t="shared" si="3"/>
        <v>230800000000</v>
      </c>
      <c r="AK98" s="234">
        <f t="shared" si="3"/>
        <v>230800000000</v>
      </c>
      <c r="AL98" s="234">
        <f t="shared" si="3"/>
        <v>230800000000</v>
      </c>
      <c r="AM98" s="234">
        <f t="shared" si="3"/>
        <v>230800000000</v>
      </c>
      <c r="AN98" s="234">
        <f t="shared" si="3"/>
        <v>230800000000</v>
      </c>
      <c r="AO98" s="234">
        <f t="shared" si="3"/>
        <v>230800000000</v>
      </c>
      <c r="AP98" s="68" t="s">
        <v>246</v>
      </c>
    </row>
    <row r="99" spans="1:53" s="25" customFormat="1" x14ac:dyDescent="0.35">
      <c r="A99" s="78" t="s">
        <v>395</v>
      </c>
      <c r="B99" s="76">
        <f>B98*B96</f>
        <v>182124820641095.84</v>
      </c>
      <c r="C99" s="76">
        <f t="shared" ref="C99:AO99" si="4">C98*C96</f>
        <v>167640201523287.72</v>
      </c>
      <c r="D99" s="76">
        <f t="shared" si="4"/>
        <v>152014870794520.56</v>
      </c>
      <c r="E99" s="76">
        <f t="shared" si="4"/>
        <v>168231637589041.06</v>
      </c>
      <c r="F99" s="76">
        <f t="shared" si="4"/>
        <v>169716870367123.31</v>
      </c>
      <c r="G99" s="76">
        <f t="shared" si="4"/>
        <v>171642083824657.59</v>
      </c>
      <c r="H99" s="76">
        <f t="shared" si="4"/>
        <v>158110014246575.34</v>
      </c>
      <c r="I99" s="76">
        <f t="shared" si="4"/>
        <v>173195212904109.56</v>
      </c>
      <c r="J99" s="76">
        <f t="shared" si="4"/>
        <v>138125582887671.2</v>
      </c>
      <c r="K99" s="76">
        <f t="shared" si="4"/>
        <v>143755917271232.94</v>
      </c>
      <c r="L99" s="76">
        <f t="shared" si="4"/>
        <v>155803130306849.28</v>
      </c>
      <c r="M99" s="76">
        <f t="shared" si="4"/>
        <v>167177396936986.22</v>
      </c>
      <c r="N99" s="76">
        <f t="shared" si="4"/>
        <v>162640678317808.31</v>
      </c>
      <c r="O99" s="76">
        <f t="shared" si="4"/>
        <v>172428659709589</v>
      </c>
      <c r="P99" s="76">
        <f t="shared" si="4"/>
        <v>167349519989041.09</v>
      </c>
      <c r="Q99" s="76">
        <f t="shared" si="4"/>
        <v>161556177572602.81</v>
      </c>
      <c r="R99" s="76">
        <f t="shared" si="4"/>
        <v>163771538246575.34</v>
      </c>
      <c r="S99" s="76">
        <f t="shared" si="4"/>
        <v>161826324230137</v>
      </c>
      <c r="T99" s="76">
        <f t="shared" si="4"/>
        <v>174392502131506.88</v>
      </c>
      <c r="U99" s="76">
        <f t="shared" si="4"/>
        <v>180453133079452.06</v>
      </c>
      <c r="V99" s="76">
        <f t="shared" si="4"/>
        <v>145964132630137</v>
      </c>
      <c r="W99" s="76">
        <f t="shared" si="4"/>
        <v>157907830284931.53</v>
      </c>
      <c r="X99" s="76">
        <f t="shared" si="4"/>
        <v>154848626871232.84</v>
      </c>
      <c r="Y99" s="76">
        <f t="shared" si="4"/>
        <v>159870335331506.88</v>
      </c>
      <c r="Z99" s="76">
        <f t="shared" si="4"/>
        <v>158563586832876.69</v>
      </c>
      <c r="AA99" s="76">
        <f t="shared" si="4"/>
        <v>188550887030137.03</v>
      </c>
      <c r="AB99" s="76">
        <f t="shared" si="4"/>
        <v>183340570706849.34</v>
      </c>
      <c r="AC99" s="76">
        <f t="shared" si="4"/>
        <v>165142597742465.78</v>
      </c>
      <c r="AD99" s="76">
        <f t="shared" si="4"/>
        <v>171310111221917.81</v>
      </c>
      <c r="AE99" s="76">
        <f t="shared" si="4"/>
        <v>175407702805479.53</v>
      </c>
      <c r="AF99" s="76">
        <f t="shared" si="4"/>
        <v>175407702805479.53</v>
      </c>
      <c r="AG99" s="76">
        <f t="shared" si="4"/>
        <v>164756864547945.19</v>
      </c>
      <c r="AH99" s="76">
        <f t="shared" si="4"/>
        <v>164756864547945.19</v>
      </c>
      <c r="AI99" s="76">
        <f t="shared" si="4"/>
        <v>166905305868493.13</v>
      </c>
      <c r="AJ99" s="76">
        <f t="shared" si="4"/>
        <v>159045939863013.69</v>
      </c>
      <c r="AK99" s="76">
        <f t="shared" si="4"/>
        <v>187450132273972.63</v>
      </c>
      <c r="AL99" s="76">
        <f t="shared" si="4"/>
        <v>178826100575342.53</v>
      </c>
      <c r="AM99" s="76">
        <f t="shared" si="4"/>
        <v>195506133556164.44</v>
      </c>
      <c r="AN99" s="76">
        <f t="shared" si="4"/>
        <v>162097713413698.63</v>
      </c>
      <c r="AO99" s="76">
        <f t="shared" si="4"/>
        <v>170913495649315.06</v>
      </c>
      <c r="AP99" s="68" t="s">
        <v>246</v>
      </c>
    </row>
    <row r="100" spans="1:53" s="25" customFormat="1" x14ac:dyDescent="0.35">
      <c r="A100" s="78" t="s">
        <v>396</v>
      </c>
      <c r="B100" s="76">
        <f>B99/10^6</f>
        <v>182124820.64109585</v>
      </c>
      <c r="C100" s="76">
        <f t="shared" ref="C100:AO100" si="5">C99/10^6</f>
        <v>167640201.52328771</v>
      </c>
      <c r="D100" s="76">
        <f t="shared" si="5"/>
        <v>152014870.79452056</v>
      </c>
      <c r="E100" s="76">
        <f t="shared" si="5"/>
        <v>168231637.58904105</v>
      </c>
      <c r="F100" s="76">
        <f t="shared" si="5"/>
        <v>169716870.36712331</v>
      </c>
      <c r="G100" s="76">
        <f t="shared" si="5"/>
        <v>171642083.82465759</v>
      </c>
      <c r="H100" s="76">
        <f t="shared" si="5"/>
        <v>158110014.24657536</v>
      </c>
      <c r="I100" s="76">
        <f t="shared" si="5"/>
        <v>173195212.90410957</v>
      </c>
      <c r="J100" s="76">
        <f t="shared" si="5"/>
        <v>138125582.8876712</v>
      </c>
      <c r="K100" s="76">
        <f t="shared" si="5"/>
        <v>143755917.27123293</v>
      </c>
      <c r="L100" s="76">
        <f t="shared" si="5"/>
        <v>155803130.30684927</v>
      </c>
      <c r="M100" s="76">
        <f t="shared" si="5"/>
        <v>167177396.93698621</v>
      </c>
      <c r="N100" s="76">
        <f t="shared" si="5"/>
        <v>162640678.3178083</v>
      </c>
      <c r="O100" s="76">
        <f t="shared" si="5"/>
        <v>172428659.709589</v>
      </c>
      <c r="P100" s="76">
        <f t="shared" si="5"/>
        <v>167349519.98904109</v>
      </c>
      <c r="Q100" s="76">
        <f t="shared" si="5"/>
        <v>161556177.57260281</v>
      </c>
      <c r="R100" s="76">
        <f t="shared" si="5"/>
        <v>163771538.24657536</v>
      </c>
      <c r="S100" s="76">
        <f t="shared" si="5"/>
        <v>161826324.23013699</v>
      </c>
      <c r="T100" s="76">
        <f t="shared" si="5"/>
        <v>174392502.13150686</v>
      </c>
      <c r="U100" s="76">
        <f t="shared" si="5"/>
        <v>180453133.07945207</v>
      </c>
      <c r="V100" s="76">
        <f t="shared" si="5"/>
        <v>145964132.630137</v>
      </c>
      <c r="W100" s="76">
        <f t="shared" si="5"/>
        <v>157907830.28493154</v>
      </c>
      <c r="X100" s="76">
        <f t="shared" si="5"/>
        <v>154848626.87123284</v>
      </c>
      <c r="Y100" s="76">
        <f t="shared" si="5"/>
        <v>159870335.33150688</v>
      </c>
      <c r="Z100" s="76">
        <f t="shared" si="5"/>
        <v>158563586.83287668</v>
      </c>
      <c r="AA100" s="76">
        <f t="shared" si="5"/>
        <v>188550887.03013703</v>
      </c>
      <c r="AB100" s="76">
        <f t="shared" si="5"/>
        <v>183340570.70684934</v>
      </c>
      <c r="AC100" s="76">
        <f t="shared" si="5"/>
        <v>165142597.74246579</v>
      </c>
      <c r="AD100" s="76">
        <f t="shared" si="5"/>
        <v>171310111.22191781</v>
      </c>
      <c r="AE100" s="76">
        <f t="shared" si="5"/>
        <v>175407702.80547953</v>
      </c>
      <c r="AF100" s="76">
        <f t="shared" si="5"/>
        <v>175407702.80547953</v>
      </c>
      <c r="AG100" s="76">
        <f t="shared" si="5"/>
        <v>164756864.5479452</v>
      </c>
      <c r="AH100" s="76">
        <f t="shared" si="5"/>
        <v>164756864.5479452</v>
      </c>
      <c r="AI100" s="76">
        <f t="shared" si="5"/>
        <v>166905305.86849314</v>
      </c>
      <c r="AJ100" s="76">
        <f t="shared" si="5"/>
        <v>159045939.86301368</v>
      </c>
      <c r="AK100" s="76">
        <f t="shared" si="5"/>
        <v>187450132.27397263</v>
      </c>
      <c r="AL100" s="76">
        <f t="shared" si="5"/>
        <v>178826100.57534254</v>
      </c>
      <c r="AM100" s="76">
        <f t="shared" si="5"/>
        <v>195506133.55616444</v>
      </c>
      <c r="AN100" s="76">
        <f t="shared" si="5"/>
        <v>162097713.41369861</v>
      </c>
      <c r="AO100" s="76">
        <f t="shared" si="5"/>
        <v>170913495.64931506</v>
      </c>
      <c r="AP100" s="68" t="s">
        <v>246</v>
      </c>
    </row>
    <row r="101" spans="1:53" s="25" customFormat="1" x14ac:dyDescent="0.35">
      <c r="A101" s="78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</row>
    <row r="102" spans="1:53" s="25" customFormat="1" x14ac:dyDescent="0.35">
      <c r="A102" s="78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</row>
    <row r="103" spans="1:53" x14ac:dyDescent="0.35">
      <c r="V103" s="17"/>
    </row>
    <row r="104" spans="1:53" x14ac:dyDescent="0.35">
      <c r="V104" s="17"/>
    </row>
    <row r="105" spans="1:53" x14ac:dyDescent="0.35">
      <c r="V105" s="17"/>
    </row>
    <row r="106" spans="1:53" x14ac:dyDescent="0.35">
      <c r="V106" s="17"/>
    </row>
    <row r="107" spans="1:53" x14ac:dyDescent="0.35">
      <c r="V107" s="17"/>
    </row>
    <row r="108" spans="1:53" x14ac:dyDescent="0.35">
      <c r="V108" s="17"/>
    </row>
    <row r="109" spans="1:53" x14ac:dyDescent="0.35">
      <c r="V109" s="17"/>
    </row>
    <row r="110" spans="1:53" x14ac:dyDescent="0.35">
      <c r="V110" s="17"/>
    </row>
    <row r="111" spans="1:53" x14ac:dyDescent="0.35">
      <c r="V111" s="17"/>
    </row>
    <row r="112" spans="1:53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17"/>
    </row>
    <row r="28892" spans="22:22" x14ac:dyDescent="0.35">
      <c r="V28892" s="17"/>
    </row>
    <row r="28893" spans="22:22" x14ac:dyDescent="0.35">
      <c r="V28893" s="17"/>
    </row>
    <row r="28894" spans="22:22" x14ac:dyDescent="0.35">
      <c r="V28894" s="17"/>
    </row>
    <row r="28895" spans="22:22" x14ac:dyDescent="0.35">
      <c r="V28895" s="17"/>
    </row>
    <row r="28896" spans="22:22" x14ac:dyDescent="0.35">
      <c r="V28896" s="17"/>
    </row>
    <row r="28897" spans="22:22" x14ac:dyDescent="0.35">
      <c r="V28897" s="17"/>
    </row>
    <row r="28898" spans="22:22" x14ac:dyDescent="0.35">
      <c r="V28898" s="17"/>
    </row>
    <row r="28899" spans="22:22" x14ac:dyDescent="0.35">
      <c r="V28899" s="17"/>
    </row>
    <row r="28900" spans="22:22" x14ac:dyDescent="0.35">
      <c r="V28900" s="17"/>
    </row>
    <row r="28901" spans="22:22" x14ac:dyDescent="0.35">
      <c r="V28901" s="17"/>
    </row>
    <row r="28902" spans="22:22" x14ac:dyDescent="0.35">
      <c r="V28902" s="17"/>
    </row>
    <row r="28903" spans="22:22" x14ac:dyDescent="0.35">
      <c r="V28903" s="17"/>
    </row>
    <row r="28904" spans="22:22" x14ac:dyDescent="0.35">
      <c r="V28904" s="17"/>
    </row>
    <row r="28905" spans="22:22" x14ac:dyDescent="0.35">
      <c r="V28905" s="17"/>
    </row>
    <row r="28906" spans="22:22" x14ac:dyDescent="0.35">
      <c r="V28906" s="17"/>
    </row>
    <row r="28907" spans="22:22" x14ac:dyDescent="0.35">
      <c r="V28907" s="17"/>
    </row>
    <row r="28908" spans="22:22" x14ac:dyDescent="0.35">
      <c r="V28908" s="17"/>
    </row>
    <row r="28909" spans="22:22" x14ac:dyDescent="0.35">
      <c r="V28909" s="17"/>
    </row>
    <row r="28910" spans="22:22" x14ac:dyDescent="0.35">
      <c r="V28910" s="17"/>
    </row>
    <row r="28911" spans="22:22" x14ac:dyDescent="0.35">
      <c r="V28911" s="17"/>
    </row>
    <row r="28912" spans="22:22" x14ac:dyDescent="0.35">
      <c r="V28912" s="17"/>
    </row>
    <row r="28913" spans="22:22" x14ac:dyDescent="0.35">
      <c r="V28913" s="17"/>
    </row>
    <row r="28914" spans="22:22" x14ac:dyDescent="0.35">
      <c r="V28914" s="17"/>
    </row>
    <row r="28915" spans="22:22" x14ac:dyDescent="0.35">
      <c r="V28915" s="17"/>
    </row>
    <row r="28916" spans="22:22" x14ac:dyDescent="0.35">
      <c r="V28916" s="17"/>
    </row>
    <row r="28917" spans="22:22" x14ac:dyDescent="0.35">
      <c r="V28917" s="17"/>
    </row>
    <row r="28918" spans="22:22" x14ac:dyDescent="0.35">
      <c r="V28918" s="17"/>
    </row>
    <row r="28919" spans="22:22" x14ac:dyDescent="0.35">
      <c r="V28919" s="17"/>
    </row>
    <row r="28920" spans="22:22" x14ac:dyDescent="0.35">
      <c r="V28920" s="17"/>
    </row>
    <row r="28921" spans="22:22" x14ac:dyDescent="0.35">
      <c r="V28921" s="17"/>
    </row>
    <row r="28922" spans="22:22" x14ac:dyDescent="0.35">
      <c r="V28922" s="17"/>
    </row>
    <row r="28923" spans="22:22" x14ac:dyDescent="0.35">
      <c r="V28923" s="17"/>
    </row>
    <row r="28924" spans="22:22" x14ac:dyDescent="0.35">
      <c r="V28924" s="17"/>
    </row>
    <row r="28925" spans="22:22" x14ac:dyDescent="0.35">
      <c r="V28925" s="17"/>
    </row>
    <row r="28926" spans="22:22" x14ac:dyDescent="0.35">
      <c r="V28926" s="17"/>
    </row>
    <row r="28927" spans="22:22" x14ac:dyDescent="0.35">
      <c r="V28927" s="17"/>
    </row>
    <row r="28928" spans="22:22" x14ac:dyDescent="0.35">
      <c r="V28928" s="17"/>
    </row>
    <row r="28929" spans="22:22" x14ac:dyDescent="0.35">
      <c r="V28929" s="17"/>
    </row>
    <row r="28930" spans="22:22" x14ac:dyDescent="0.35">
      <c r="V28930" s="17"/>
    </row>
    <row r="28931" spans="22:22" x14ac:dyDescent="0.35">
      <c r="V28931" s="17"/>
    </row>
    <row r="28932" spans="22:22" x14ac:dyDescent="0.35">
      <c r="V28932" s="17"/>
    </row>
    <row r="28933" spans="22:22" x14ac:dyDescent="0.35">
      <c r="V28933" s="17"/>
    </row>
    <row r="28934" spans="22:22" x14ac:dyDescent="0.35">
      <c r="V28934" s="17"/>
    </row>
    <row r="28935" spans="22:22" x14ac:dyDescent="0.35">
      <c r="V28935" s="17"/>
    </row>
    <row r="28936" spans="22:22" x14ac:dyDescent="0.35">
      <c r="V28936" s="17"/>
    </row>
    <row r="28937" spans="22:22" x14ac:dyDescent="0.35">
      <c r="V28937" s="17"/>
    </row>
    <row r="28938" spans="22:22" x14ac:dyDescent="0.35">
      <c r="V28938" s="17"/>
    </row>
    <row r="28939" spans="22:22" x14ac:dyDescent="0.35">
      <c r="V28939" s="17"/>
    </row>
    <row r="28940" spans="22:22" x14ac:dyDescent="0.35">
      <c r="V28940" s="17"/>
    </row>
    <row r="28941" spans="22:22" x14ac:dyDescent="0.35">
      <c r="V28941" s="17"/>
    </row>
    <row r="28942" spans="22:22" x14ac:dyDescent="0.35">
      <c r="V28942" s="70"/>
    </row>
    <row r="28943" spans="22:22" x14ac:dyDescent="0.35">
      <c r="V28943" s="70"/>
    </row>
    <row r="28944" spans="22:22" x14ac:dyDescent="0.35">
      <c r="V28944" s="70"/>
    </row>
    <row r="28945" spans="22:22" x14ac:dyDescent="0.35">
      <c r="V28945" s="70"/>
    </row>
    <row r="28946" spans="22:22" x14ac:dyDescent="0.35">
      <c r="V28946" s="70"/>
    </row>
    <row r="28947" spans="22:22" x14ac:dyDescent="0.35">
      <c r="V28947" s="70"/>
    </row>
    <row r="28948" spans="22:22" x14ac:dyDescent="0.35">
      <c r="V28948" s="70"/>
    </row>
    <row r="28949" spans="22:22" x14ac:dyDescent="0.35">
      <c r="V28949" s="70"/>
    </row>
    <row r="28950" spans="22:22" x14ac:dyDescent="0.35">
      <c r="V28950" s="70"/>
    </row>
    <row r="28951" spans="22:22" x14ac:dyDescent="0.35">
      <c r="V28951" s="70"/>
    </row>
    <row r="28952" spans="22:22" x14ac:dyDescent="0.35">
      <c r="V28952" s="70"/>
    </row>
    <row r="28953" spans="22:22" x14ac:dyDescent="0.35">
      <c r="V28953" s="70"/>
    </row>
    <row r="28954" spans="22:22" x14ac:dyDescent="0.35">
      <c r="V28954" s="70"/>
    </row>
    <row r="28955" spans="22:22" x14ac:dyDescent="0.35">
      <c r="V28955" s="70"/>
    </row>
    <row r="28956" spans="22:22" x14ac:dyDescent="0.35">
      <c r="V28956" s="70"/>
    </row>
    <row r="28957" spans="22:22" x14ac:dyDescent="0.35">
      <c r="V28957" s="70"/>
    </row>
    <row r="28958" spans="22:22" x14ac:dyDescent="0.35">
      <c r="V28958" s="70"/>
    </row>
    <row r="28959" spans="22:22" x14ac:dyDescent="0.35">
      <c r="V28959" s="70"/>
    </row>
    <row r="28960" spans="22:22" x14ac:dyDescent="0.35">
      <c r="V28960" s="70"/>
    </row>
    <row r="28961" spans="22:22" x14ac:dyDescent="0.35">
      <c r="V28961" s="70"/>
    </row>
    <row r="28962" spans="22:22" x14ac:dyDescent="0.35">
      <c r="V28962" s="70"/>
    </row>
    <row r="28963" spans="22:22" x14ac:dyDescent="0.35">
      <c r="V28963" s="70"/>
    </row>
    <row r="28964" spans="22:22" x14ac:dyDescent="0.35">
      <c r="V28964" s="70"/>
    </row>
    <row r="28965" spans="22:22" x14ac:dyDescent="0.35">
      <c r="V28965" s="70"/>
    </row>
    <row r="28966" spans="22:22" x14ac:dyDescent="0.35">
      <c r="V28966" s="70"/>
    </row>
    <row r="28967" spans="22:22" x14ac:dyDescent="0.35">
      <c r="V28967" s="70"/>
    </row>
    <row r="28968" spans="22:22" x14ac:dyDescent="0.35">
      <c r="V28968" s="70"/>
    </row>
    <row r="28969" spans="22:22" x14ac:dyDescent="0.35">
      <c r="V28969" s="70"/>
    </row>
    <row r="28970" spans="22:22" x14ac:dyDescent="0.35">
      <c r="V28970" s="70"/>
    </row>
    <row r="28971" spans="22:22" x14ac:dyDescent="0.35">
      <c r="V28971" s="70"/>
    </row>
    <row r="28972" spans="22:22" x14ac:dyDescent="0.35">
      <c r="V28972" s="70"/>
    </row>
    <row r="28973" spans="22:22" x14ac:dyDescent="0.35">
      <c r="V28973" s="70"/>
    </row>
    <row r="28974" spans="22:22" x14ac:dyDescent="0.35">
      <c r="V28974" s="70"/>
    </row>
    <row r="28975" spans="22:22" x14ac:dyDescent="0.35">
      <c r="V28975" s="70"/>
    </row>
    <row r="28976" spans="22:22" x14ac:dyDescent="0.35">
      <c r="V28976" s="70"/>
    </row>
    <row r="28977" spans="22:22" x14ac:dyDescent="0.35">
      <c r="V28977" s="70"/>
    </row>
    <row r="28978" spans="22:22" x14ac:dyDescent="0.35">
      <c r="V28978" s="70"/>
    </row>
    <row r="28979" spans="22:22" x14ac:dyDescent="0.35">
      <c r="V28979" s="70"/>
    </row>
    <row r="28980" spans="22:22" x14ac:dyDescent="0.35">
      <c r="V28980" s="70"/>
    </row>
    <row r="28981" spans="22:22" x14ac:dyDescent="0.35">
      <c r="V28981" s="70"/>
    </row>
    <row r="28982" spans="22:22" x14ac:dyDescent="0.35">
      <c r="V28982" s="70"/>
    </row>
    <row r="28983" spans="22:22" x14ac:dyDescent="0.35">
      <c r="V28983" s="70"/>
    </row>
    <row r="28984" spans="22:22" x14ac:dyDescent="0.35">
      <c r="V28984" s="70"/>
    </row>
    <row r="28985" spans="22:22" x14ac:dyDescent="0.35">
      <c r="V28985" s="70"/>
    </row>
    <row r="28986" spans="22:22" x14ac:dyDescent="0.35">
      <c r="V28986" s="70"/>
    </row>
    <row r="28987" spans="22:22" x14ac:dyDescent="0.35">
      <c r="V28987" s="70"/>
    </row>
    <row r="28988" spans="22:22" x14ac:dyDescent="0.35">
      <c r="V28988" s="70"/>
    </row>
    <row r="28989" spans="22:22" x14ac:dyDescent="0.35">
      <c r="V28989" s="70"/>
    </row>
    <row r="28990" spans="22:22" x14ac:dyDescent="0.35">
      <c r="V28990" s="70"/>
    </row>
    <row r="28991" spans="22:22" x14ac:dyDescent="0.35">
      <c r="V28991" s="70"/>
    </row>
    <row r="28992" spans="22:22" x14ac:dyDescent="0.35">
      <c r="V28992" s="70"/>
    </row>
    <row r="28993" spans="22:22" x14ac:dyDescent="0.35">
      <c r="V28993" s="70"/>
    </row>
    <row r="28994" spans="22:22" x14ac:dyDescent="0.35">
      <c r="V28994" s="70"/>
    </row>
    <row r="28995" spans="22:22" x14ac:dyDescent="0.35">
      <c r="V28995" s="70"/>
    </row>
    <row r="28996" spans="22:22" x14ac:dyDescent="0.35">
      <c r="V28996" s="70"/>
    </row>
    <row r="28997" spans="22:22" x14ac:dyDescent="0.35">
      <c r="V28997" s="70"/>
    </row>
    <row r="28998" spans="22:22" x14ac:dyDescent="0.35">
      <c r="V28998" s="70"/>
    </row>
    <row r="28999" spans="22:22" x14ac:dyDescent="0.35">
      <c r="V28999" s="70"/>
    </row>
    <row r="29000" spans="22:22" x14ac:dyDescent="0.35">
      <c r="V29000" s="70"/>
    </row>
    <row r="29001" spans="22:22" x14ac:dyDescent="0.35">
      <c r="V29001" s="70"/>
    </row>
    <row r="29002" spans="22:22" x14ac:dyDescent="0.35">
      <c r="V29002" s="70"/>
    </row>
    <row r="29003" spans="22:22" x14ac:dyDescent="0.35">
      <c r="V29003" s="70"/>
    </row>
    <row r="29004" spans="22:22" x14ac:dyDescent="0.35">
      <c r="V29004" s="70"/>
    </row>
    <row r="29005" spans="22:22" x14ac:dyDescent="0.35">
      <c r="V29005" s="70"/>
    </row>
    <row r="29006" spans="22:22" x14ac:dyDescent="0.35">
      <c r="V29006" s="70"/>
    </row>
    <row r="29007" spans="22:22" x14ac:dyDescent="0.35">
      <c r="V29007" s="70"/>
    </row>
    <row r="29008" spans="22:22" x14ac:dyDescent="0.35">
      <c r="V29008" s="70"/>
    </row>
    <row r="29009" spans="22:22" x14ac:dyDescent="0.35">
      <c r="V29009" s="70"/>
    </row>
    <row r="29010" spans="22:22" x14ac:dyDescent="0.35">
      <c r="V29010" s="70"/>
    </row>
    <row r="29011" spans="22:22" x14ac:dyDescent="0.35">
      <c r="V29011" s="70"/>
    </row>
    <row r="29012" spans="22:22" x14ac:dyDescent="0.35">
      <c r="V29012" s="70"/>
    </row>
    <row r="29013" spans="22:22" x14ac:dyDescent="0.35">
      <c r="V29013" s="70"/>
    </row>
    <row r="29014" spans="22:22" x14ac:dyDescent="0.35">
      <c r="V29014" s="70"/>
    </row>
    <row r="29015" spans="22:22" x14ac:dyDescent="0.35">
      <c r="V29015" s="70"/>
    </row>
    <row r="29016" spans="22:22" x14ac:dyDescent="0.35">
      <c r="V29016" s="70"/>
    </row>
    <row r="29017" spans="22:22" x14ac:dyDescent="0.35">
      <c r="V29017" s="70"/>
    </row>
    <row r="29018" spans="22:22" x14ac:dyDescent="0.35">
      <c r="V29018" s="70"/>
    </row>
    <row r="29019" spans="22:22" x14ac:dyDescent="0.35">
      <c r="V29019" s="70"/>
    </row>
    <row r="29020" spans="22:22" x14ac:dyDescent="0.35">
      <c r="V29020" s="70"/>
    </row>
    <row r="29021" spans="22:22" x14ac:dyDescent="0.35">
      <c r="V29021" s="70"/>
    </row>
    <row r="29022" spans="22:22" x14ac:dyDescent="0.35">
      <c r="V29022" s="70"/>
    </row>
    <row r="29023" spans="22:22" x14ac:dyDescent="0.35">
      <c r="V29023" s="70"/>
    </row>
    <row r="29024" spans="22:22" x14ac:dyDescent="0.35">
      <c r="V29024" s="70"/>
    </row>
    <row r="29025" spans="22:22" x14ac:dyDescent="0.35">
      <c r="V29025" s="70"/>
    </row>
    <row r="29026" spans="22:22" x14ac:dyDescent="0.35">
      <c r="V29026" s="70"/>
    </row>
    <row r="29027" spans="22:22" x14ac:dyDescent="0.35">
      <c r="V29027" s="70"/>
    </row>
    <row r="29028" spans="22:22" x14ac:dyDescent="0.35">
      <c r="V29028" s="70"/>
    </row>
    <row r="29029" spans="22:22" x14ac:dyDescent="0.35">
      <c r="V29029" s="70"/>
    </row>
    <row r="29030" spans="22:22" x14ac:dyDescent="0.35">
      <c r="V29030" s="70"/>
    </row>
    <row r="29031" spans="22:22" x14ac:dyDescent="0.35">
      <c r="V29031" s="70"/>
    </row>
    <row r="29032" spans="22:22" x14ac:dyDescent="0.35">
      <c r="V29032" s="70"/>
    </row>
    <row r="29033" spans="22:22" x14ac:dyDescent="0.35">
      <c r="V29033" s="70"/>
    </row>
    <row r="29034" spans="22:22" x14ac:dyDescent="0.35">
      <c r="V29034" s="70"/>
    </row>
    <row r="29035" spans="22:22" x14ac:dyDescent="0.35">
      <c r="V29035" s="70"/>
    </row>
    <row r="29036" spans="22:22" x14ac:dyDescent="0.35">
      <c r="V29036" s="70"/>
    </row>
    <row r="29037" spans="22:22" x14ac:dyDescent="0.35">
      <c r="V29037" s="70"/>
    </row>
    <row r="29038" spans="22:22" x14ac:dyDescent="0.35">
      <c r="V29038" s="70"/>
    </row>
    <row r="29039" spans="22:22" x14ac:dyDescent="0.35">
      <c r="V29039" s="70"/>
    </row>
    <row r="29040" spans="22:22" x14ac:dyDescent="0.35">
      <c r="V29040" s="70"/>
    </row>
    <row r="29041" spans="22:22" x14ac:dyDescent="0.35">
      <c r="V29041" s="70"/>
    </row>
    <row r="29042" spans="22:22" x14ac:dyDescent="0.35">
      <c r="V29042" s="70"/>
    </row>
    <row r="29043" spans="22:22" x14ac:dyDescent="0.35">
      <c r="V29043" s="70"/>
    </row>
    <row r="29044" spans="22:22" x14ac:dyDescent="0.35">
      <c r="V29044" s="70"/>
    </row>
    <row r="29045" spans="22:22" x14ac:dyDescent="0.35">
      <c r="V29045" s="70"/>
    </row>
    <row r="29046" spans="22:22" x14ac:dyDescent="0.35">
      <c r="V29046" s="70"/>
    </row>
    <row r="29047" spans="22:22" x14ac:dyDescent="0.35">
      <c r="V29047" s="70"/>
    </row>
    <row r="29048" spans="22:22" x14ac:dyDescent="0.35">
      <c r="V29048" s="70"/>
    </row>
    <row r="29049" spans="22:22" x14ac:dyDescent="0.35">
      <c r="V29049" s="70"/>
    </row>
    <row r="29050" spans="22:22" x14ac:dyDescent="0.35">
      <c r="V29050" s="70"/>
    </row>
    <row r="29051" spans="22:22" x14ac:dyDescent="0.35">
      <c r="V29051" s="70"/>
    </row>
    <row r="29052" spans="22:22" x14ac:dyDescent="0.35">
      <c r="V29052" s="70"/>
    </row>
    <row r="29053" spans="22:22" x14ac:dyDescent="0.35">
      <c r="V29053" s="70"/>
    </row>
    <row r="29054" spans="22:22" x14ac:dyDescent="0.35">
      <c r="V29054" s="70"/>
    </row>
    <row r="29055" spans="22:22" x14ac:dyDescent="0.35">
      <c r="V29055" s="70"/>
    </row>
    <row r="29056" spans="22:22" x14ac:dyDescent="0.35">
      <c r="V29056" s="70"/>
    </row>
    <row r="29057" spans="22:22" x14ac:dyDescent="0.35">
      <c r="V29057" s="70"/>
    </row>
    <row r="29058" spans="22:22" x14ac:dyDescent="0.35">
      <c r="V29058" s="70"/>
    </row>
    <row r="29059" spans="22:22" x14ac:dyDescent="0.35">
      <c r="V29059" s="70"/>
    </row>
    <row r="29060" spans="22:22" x14ac:dyDescent="0.35">
      <c r="V29060" s="70"/>
    </row>
    <row r="29061" spans="22:22" x14ac:dyDescent="0.35">
      <c r="V29061" s="70"/>
    </row>
    <row r="29062" spans="22:22" x14ac:dyDescent="0.35">
      <c r="V29062" s="70"/>
    </row>
    <row r="29063" spans="22:22" x14ac:dyDescent="0.35">
      <c r="V29063" s="70"/>
    </row>
    <row r="29064" spans="22:22" x14ac:dyDescent="0.35">
      <c r="V29064" s="70"/>
    </row>
    <row r="29065" spans="22:22" x14ac:dyDescent="0.35">
      <c r="V29065" s="70"/>
    </row>
    <row r="29066" spans="22:22" x14ac:dyDescent="0.35">
      <c r="V29066" s="70"/>
    </row>
    <row r="29067" spans="22:22" x14ac:dyDescent="0.35">
      <c r="V29067" s="70"/>
    </row>
    <row r="29068" spans="22:22" x14ac:dyDescent="0.35">
      <c r="V29068" s="70"/>
    </row>
    <row r="29069" spans="22:22" x14ac:dyDescent="0.35">
      <c r="V29069" s="70"/>
    </row>
    <row r="29070" spans="22:22" x14ac:dyDescent="0.35">
      <c r="V29070" s="70"/>
    </row>
    <row r="29071" spans="22:22" x14ac:dyDescent="0.35">
      <c r="V29071" s="70"/>
    </row>
    <row r="29072" spans="22:22" x14ac:dyDescent="0.35">
      <c r="V29072" s="70"/>
    </row>
    <row r="29073" spans="22:22" x14ac:dyDescent="0.35">
      <c r="V29073" s="70"/>
    </row>
    <row r="29074" spans="22:22" x14ac:dyDescent="0.35">
      <c r="V29074" s="70"/>
    </row>
    <row r="29075" spans="22:22" x14ac:dyDescent="0.35">
      <c r="V29075" s="70"/>
    </row>
    <row r="29076" spans="22:22" x14ac:dyDescent="0.35">
      <c r="V29076" s="70"/>
    </row>
    <row r="29077" spans="22:22" x14ac:dyDescent="0.35">
      <c r="V29077" s="70"/>
    </row>
    <row r="29078" spans="22:22" x14ac:dyDescent="0.35">
      <c r="V29078" s="70"/>
    </row>
    <row r="29079" spans="22:22" x14ac:dyDescent="0.35">
      <c r="V29079" s="70"/>
    </row>
    <row r="29080" spans="22:22" x14ac:dyDescent="0.35">
      <c r="V29080" s="70"/>
    </row>
    <row r="29081" spans="22:22" x14ac:dyDescent="0.35">
      <c r="V29081" s="70"/>
    </row>
    <row r="29082" spans="22:22" x14ac:dyDescent="0.35">
      <c r="V29082" s="70"/>
    </row>
    <row r="29083" spans="22:22" x14ac:dyDescent="0.35">
      <c r="V29083" s="70"/>
    </row>
    <row r="29084" spans="22:22" x14ac:dyDescent="0.35">
      <c r="V29084" s="70"/>
    </row>
    <row r="29085" spans="22:22" x14ac:dyDescent="0.35">
      <c r="V29085" s="70"/>
    </row>
    <row r="29086" spans="22:22" x14ac:dyDescent="0.35">
      <c r="V29086" s="70"/>
    </row>
    <row r="29087" spans="22:22" x14ac:dyDescent="0.35">
      <c r="V29087" s="70"/>
    </row>
    <row r="29088" spans="22:22" x14ac:dyDescent="0.35">
      <c r="V29088" s="70"/>
    </row>
    <row r="29089" spans="22:22" x14ac:dyDescent="0.35">
      <c r="V29089" s="70"/>
    </row>
    <row r="29090" spans="22:22" x14ac:dyDescent="0.35">
      <c r="V29090" s="70"/>
    </row>
    <row r="29091" spans="22:22" x14ac:dyDescent="0.35">
      <c r="V29091" s="70"/>
    </row>
    <row r="29092" spans="22:22" x14ac:dyDescent="0.35">
      <c r="V29092" s="70"/>
    </row>
    <row r="29093" spans="22:22" x14ac:dyDescent="0.35">
      <c r="V29093" s="70"/>
    </row>
    <row r="29094" spans="22:22" x14ac:dyDescent="0.35">
      <c r="V29094" s="70"/>
    </row>
    <row r="29095" spans="22:22" x14ac:dyDescent="0.35">
      <c r="V29095" s="70"/>
    </row>
    <row r="29096" spans="22:22" x14ac:dyDescent="0.35">
      <c r="V29096" s="70"/>
    </row>
    <row r="29097" spans="22:22" x14ac:dyDescent="0.35">
      <c r="V29097" s="70"/>
    </row>
    <row r="29098" spans="22:22" x14ac:dyDescent="0.35">
      <c r="V29098" s="70"/>
    </row>
    <row r="29099" spans="22:22" x14ac:dyDescent="0.35">
      <c r="V29099" s="70"/>
    </row>
    <row r="29100" spans="22:22" x14ac:dyDescent="0.35">
      <c r="V29100" s="70"/>
    </row>
    <row r="29101" spans="22:22" x14ac:dyDescent="0.35">
      <c r="V29101" s="70"/>
    </row>
    <row r="29102" spans="22:22" x14ac:dyDescent="0.35">
      <c r="V29102" s="70"/>
    </row>
    <row r="29103" spans="22:22" x14ac:dyDescent="0.35">
      <c r="V29103" s="70"/>
    </row>
    <row r="29104" spans="22:22" x14ac:dyDescent="0.35">
      <c r="V29104" s="70"/>
    </row>
    <row r="29105" spans="22:22" x14ac:dyDescent="0.35">
      <c r="V29105" s="70"/>
    </row>
    <row r="29106" spans="22:22" x14ac:dyDescent="0.35">
      <c r="V29106" s="70"/>
    </row>
    <row r="29107" spans="22:22" x14ac:dyDescent="0.35">
      <c r="V29107" s="70"/>
    </row>
    <row r="29108" spans="22:22" x14ac:dyDescent="0.35">
      <c r="V29108" s="70"/>
    </row>
    <row r="29109" spans="22:22" x14ac:dyDescent="0.35">
      <c r="V29109" s="70"/>
    </row>
    <row r="29110" spans="22:22" x14ac:dyDescent="0.35">
      <c r="V29110" s="70"/>
    </row>
    <row r="29111" spans="22:22" x14ac:dyDescent="0.35">
      <c r="V29111" s="70"/>
    </row>
    <row r="29112" spans="22:22" x14ac:dyDescent="0.35">
      <c r="V29112" s="70"/>
    </row>
    <row r="29113" spans="22:22" x14ac:dyDescent="0.35">
      <c r="V29113" s="70"/>
    </row>
    <row r="29114" spans="22:22" x14ac:dyDescent="0.35">
      <c r="V29114" s="70"/>
    </row>
    <row r="29115" spans="22:22" x14ac:dyDescent="0.35">
      <c r="V29115" s="70"/>
    </row>
    <row r="29116" spans="22:22" x14ac:dyDescent="0.35">
      <c r="V29116" s="70"/>
    </row>
    <row r="29117" spans="22:22" x14ac:dyDescent="0.35">
      <c r="V29117" s="70"/>
    </row>
    <row r="29118" spans="22:22" x14ac:dyDescent="0.35">
      <c r="V29118" s="70"/>
    </row>
    <row r="29119" spans="22:22" x14ac:dyDescent="0.35">
      <c r="V29119" s="70"/>
    </row>
    <row r="29120" spans="22:22" x14ac:dyDescent="0.35">
      <c r="V29120" s="70"/>
    </row>
    <row r="29121" spans="22:22" x14ac:dyDescent="0.35">
      <c r="V29121" s="70"/>
    </row>
    <row r="29122" spans="22:22" x14ac:dyDescent="0.35">
      <c r="V29122" s="70"/>
    </row>
    <row r="29123" spans="22:22" x14ac:dyDescent="0.35">
      <c r="V29123" s="70"/>
    </row>
    <row r="29124" spans="22:22" x14ac:dyDescent="0.35">
      <c r="V29124" s="70"/>
    </row>
    <row r="29125" spans="22:22" x14ac:dyDescent="0.35">
      <c r="V29125" s="70"/>
    </row>
    <row r="29126" spans="22:22" x14ac:dyDescent="0.35">
      <c r="V29126" s="70"/>
    </row>
    <row r="29127" spans="22:22" x14ac:dyDescent="0.35">
      <c r="V29127" s="70"/>
    </row>
    <row r="29128" spans="22:22" x14ac:dyDescent="0.35">
      <c r="V29128" s="70"/>
    </row>
    <row r="29129" spans="22:22" x14ac:dyDescent="0.35">
      <c r="V29129" s="70"/>
    </row>
    <row r="29130" spans="22:22" x14ac:dyDescent="0.35">
      <c r="V29130" s="70"/>
    </row>
    <row r="29131" spans="22:22" x14ac:dyDescent="0.35">
      <c r="V29131" s="70"/>
    </row>
    <row r="29132" spans="22:22" x14ac:dyDescent="0.35">
      <c r="V29132" s="70"/>
    </row>
    <row r="29133" spans="22:22" x14ac:dyDescent="0.35">
      <c r="V29133" s="70"/>
    </row>
    <row r="29134" spans="22:22" x14ac:dyDescent="0.35">
      <c r="V29134" s="70"/>
    </row>
    <row r="29135" spans="22:22" x14ac:dyDescent="0.35">
      <c r="V29135" s="70"/>
    </row>
    <row r="29136" spans="22:22" x14ac:dyDescent="0.35">
      <c r="V29136" s="70"/>
    </row>
    <row r="29137" spans="22:22" x14ac:dyDescent="0.35">
      <c r="V29137" s="70"/>
    </row>
    <row r="29138" spans="22:22" x14ac:dyDescent="0.35">
      <c r="V29138" s="70"/>
    </row>
    <row r="29139" spans="22:22" x14ac:dyDescent="0.35">
      <c r="V29139" s="70"/>
    </row>
    <row r="29140" spans="22:22" x14ac:dyDescent="0.35">
      <c r="V29140" s="70"/>
    </row>
    <row r="29141" spans="22:22" x14ac:dyDescent="0.35">
      <c r="V29141" s="70"/>
    </row>
    <row r="29142" spans="22:22" x14ac:dyDescent="0.35">
      <c r="V29142" s="70"/>
    </row>
    <row r="29143" spans="22:22" x14ac:dyDescent="0.35">
      <c r="V29143" s="70"/>
    </row>
    <row r="29144" spans="22:22" x14ac:dyDescent="0.35">
      <c r="V29144" s="70"/>
    </row>
    <row r="29145" spans="22:22" x14ac:dyDescent="0.35">
      <c r="V29145" s="70"/>
    </row>
    <row r="29146" spans="22:22" x14ac:dyDescent="0.35">
      <c r="V29146" s="70"/>
    </row>
    <row r="29147" spans="22:22" x14ac:dyDescent="0.35">
      <c r="V29147" s="70"/>
    </row>
    <row r="29148" spans="22:22" x14ac:dyDescent="0.35">
      <c r="V29148" s="70"/>
    </row>
    <row r="29149" spans="22:22" x14ac:dyDescent="0.35">
      <c r="V29149" s="70"/>
    </row>
    <row r="29150" spans="22:22" x14ac:dyDescent="0.35">
      <c r="V29150" s="70"/>
    </row>
    <row r="29151" spans="22:22" x14ac:dyDescent="0.35">
      <c r="V29151" s="70"/>
    </row>
    <row r="29152" spans="22:22" x14ac:dyDescent="0.35">
      <c r="V29152" s="70"/>
    </row>
    <row r="29153" spans="22:22" x14ac:dyDescent="0.35">
      <c r="V29153" s="70"/>
    </row>
    <row r="29154" spans="22:22" x14ac:dyDescent="0.35">
      <c r="V29154" s="70"/>
    </row>
    <row r="29155" spans="22:22" x14ac:dyDescent="0.35">
      <c r="V29155" s="70"/>
    </row>
    <row r="29156" spans="22:22" x14ac:dyDescent="0.35">
      <c r="V29156" s="70"/>
    </row>
    <row r="29157" spans="22:22" x14ac:dyDescent="0.35">
      <c r="V29157" s="70"/>
    </row>
    <row r="29158" spans="22:22" x14ac:dyDescent="0.35">
      <c r="V29158" s="70"/>
    </row>
    <row r="29159" spans="22:22" x14ac:dyDescent="0.35">
      <c r="V29159" s="70"/>
    </row>
    <row r="29160" spans="22:22" x14ac:dyDescent="0.35">
      <c r="V29160" s="70"/>
    </row>
    <row r="29161" spans="22:22" x14ac:dyDescent="0.35">
      <c r="V29161" s="70"/>
    </row>
    <row r="29162" spans="22:22" x14ac:dyDescent="0.35">
      <c r="V29162" s="70"/>
    </row>
    <row r="29163" spans="22:22" x14ac:dyDescent="0.35">
      <c r="V29163" s="70"/>
    </row>
    <row r="29164" spans="22:22" x14ac:dyDescent="0.35">
      <c r="V29164" s="70"/>
    </row>
    <row r="29165" spans="22:22" x14ac:dyDescent="0.35">
      <c r="V29165" s="70"/>
    </row>
    <row r="29166" spans="22:22" x14ac:dyDescent="0.35">
      <c r="V29166" s="70"/>
    </row>
    <row r="29167" spans="22:22" x14ac:dyDescent="0.35">
      <c r="V29167" s="70"/>
    </row>
    <row r="29168" spans="22:22" x14ac:dyDescent="0.35">
      <c r="V29168" s="70"/>
    </row>
    <row r="29169" spans="22:22" x14ac:dyDescent="0.35">
      <c r="V29169" s="70"/>
    </row>
    <row r="29170" spans="22:22" x14ac:dyDescent="0.35">
      <c r="V29170" s="70"/>
    </row>
    <row r="29171" spans="22:22" x14ac:dyDescent="0.35">
      <c r="V29171" s="70"/>
    </row>
    <row r="29172" spans="22:22" x14ac:dyDescent="0.35">
      <c r="V29172" s="70"/>
    </row>
    <row r="29173" spans="22:22" x14ac:dyDescent="0.35">
      <c r="V29173" s="70"/>
    </row>
    <row r="29174" spans="22:22" x14ac:dyDescent="0.35">
      <c r="V29174" s="70"/>
    </row>
    <row r="29175" spans="22:22" x14ac:dyDescent="0.35">
      <c r="V29175" s="70"/>
    </row>
    <row r="29176" spans="22:22" x14ac:dyDescent="0.35">
      <c r="V29176" s="70"/>
    </row>
    <row r="29177" spans="22:22" x14ac:dyDescent="0.35">
      <c r="V29177" s="70"/>
    </row>
    <row r="29178" spans="22:22" x14ac:dyDescent="0.35">
      <c r="V29178" s="70"/>
    </row>
    <row r="29179" spans="22:22" x14ac:dyDescent="0.35">
      <c r="V29179" s="70"/>
    </row>
    <row r="29180" spans="22:22" x14ac:dyDescent="0.35">
      <c r="V29180" s="70"/>
    </row>
    <row r="29181" spans="22:22" x14ac:dyDescent="0.35">
      <c r="V29181" s="70"/>
    </row>
    <row r="29182" spans="22:22" x14ac:dyDescent="0.35">
      <c r="V29182" s="70"/>
    </row>
    <row r="29183" spans="22:22" x14ac:dyDescent="0.35">
      <c r="V29183" s="70"/>
    </row>
    <row r="29184" spans="22:22" x14ac:dyDescent="0.35">
      <c r="V29184" s="70"/>
    </row>
    <row r="29185" spans="22:22" x14ac:dyDescent="0.35">
      <c r="V29185" s="70"/>
    </row>
    <row r="29186" spans="22:22" x14ac:dyDescent="0.35">
      <c r="V29186" s="70"/>
    </row>
    <row r="29187" spans="22:22" x14ac:dyDescent="0.35">
      <c r="V29187" s="70"/>
    </row>
    <row r="29188" spans="22:22" x14ac:dyDescent="0.35">
      <c r="V29188" s="70"/>
    </row>
    <row r="29189" spans="22:22" x14ac:dyDescent="0.35">
      <c r="V29189" s="70"/>
    </row>
    <row r="29190" spans="22:22" x14ac:dyDescent="0.35">
      <c r="V29190" s="70"/>
    </row>
    <row r="29191" spans="22:22" x14ac:dyDescent="0.35">
      <c r="V29191" s="70"/>
    </row>
    <row r="29192" spans="22:22" x14ac:dyDescent="0.35">
      <c r="V29192" s="70"/>
    </row>
    <row r="29193" spans="22:22" x14ac:dyDescent="0.35">
      <c r="V29193" s="70"/>
    </row>
    <row r="29194" spans="22:22" x14ac:dyDescent="0.35">
      <c r="V29194" s="70"/>
    </row>
    <row r="29195" spans="22:22" x14ac:dyDescent="0.35">
      <c r="V29195" s="70"/>
    </row>
    <row r="29196" spans="22:22" x14ac:dyDescent="0.35">
      <c r="V29196" s="70"/>
    </row>
    <row r="29197" spans="22:22" x14ac:dyDescent="0.35">
      <c r="V29197" s="70"/>
    </row>
    <row r="29198" spans="22:22" x14ac:dyDescent="0.35">
      <c r="V29198" s="70"/>
    </row>
    <row r="29199" spans="22:22" x14ac:dyDescent="0.35">
      <c r="V29199" s="70"/>
    </row>
    <row r="29200" spans="22:22" x14ac:dyDescent="0.35">
      <c r="V29200" s="70"/>
    </row>
    <row r="29201" spans="22:22" x14ac:dyDescent="0.35">
      <c r="V29201" s="70"/>
    </row>
    <row r="29202" spans="22:22" x14ac:dyDescent="0.35">
      <c r="V29202" s="70"/>
    </row>
    <row r="29203" spans="22:22" x14ac:dyDescent="0.35">
      <c r="V29203" s="70"/>
    </row>
    <row r="29204" spans="22:22" x14ac:dyDescent="0.35">
      <c r="V29204" s="70"/>
    </row>
    <row r="29205" spans="22:22" x14ac:dyDescent="0.35">
      <c r="V29205" s="70"/>
    </row>
    <row r="29206" spans="22:22" x14ac:dyDescent="0.35">
      <c r="V29206" s="70"/>
    </row>
    <row r="29207" spans="22:22" x14ac:dyDescent="0.35">
      <c r="V29207" s="70"/>
    </row>
    <row r="29208" spans="22:22" x14ac:dyDescent="0.35">
      <c r="V29208" s="70"/>
    </row>
    <row r="29209" spans="22:22" x14ac:dyDescent="0.35">
      <c r="V29209" s="70"/>
    </row>
    <row r="29210" spans="22:22" x14ac:dyDescent="0.35">
      <c r="V29210" s="70"/>
    </row>
    <row r="29211" spans="22:22" x14ac:dyDescent="0.35">
      <c r="V29211" s="70"/>
    </row>
    <row r="29212" spans="22:22" x14ac:dyDescent="0.35">
      <c r="V29212" s="70"/>
    </row>
    <row r="29213" spans="22:22" x14ac:dyDescent="0.35">
      <c r="V29213" s="70"/>
    </row>
    <row r="29214" spans="22:22" x14ac:dyDescent="0.35">
      <c r="V29214" s="70"/>
    </row>
    <row r="29215" spans="22:22" x14ac:dyDescent="0.35">
      <c r="V29215" s="70"/>
    </row>
    <row r="29216" spans="22:22" x14ac:dyDescent="0.35">
      <c r="V29216" s="70"/>
    </row>
    <row r="29217" spans="22:22" x14ac:dyDescent="0.35">
      <c r="V29217" s="70"/>
    </row>
    <row r="29218" spans="22:22" x14ac:dyDescent="0.35">
      <c r="V29218" s="70"/>
    </row>
    <row r="29219" spans="22:22" x14ac:dyDescent="0.35">
      <c r="V29219" s="70"/>
    </row>
    <row r="29220" spans="22:22" x14ac:dyDescent="0.35">
      <c r="V29220" s="70"/>
    </row>
    <row r="29221" spans="22:22" x14ac:dyDescent="0.35">
      <c r="V29221" s="70"/>
    </row>
    <row r="29222" spans="22:22" x14ac:dyDescent="0.35">
      <c r="V29222" s="70"/>
    </row>
    <row r="29223" spans="22:22" x14ac:dyDescent="0.35">
      <c r="V29223" s="70"/>
    </row>
    <row r="29224" spans="22:22" x14ac:dyDescent="0.35">
      <c r="V29224" s="70"/>
    </row>
    <row r="29225" spans="22:22" x14ac:dyDescent="0.35">
      <c r="V29225" s="70"/>
    </row>
    <row r="29226" spans="22:22" x14ac:dyDescent="0.35">
      <c r="V29226" s="70"/>
    </row>
    <row r="29227" spans="22:22" x14ac:dyDescent="0.35">
      <c r="V29227" s="70"/>
    </row>
    <row r="29228" spans="22:22" x14ac:dyDescent="0.35">
      <c r="V29228" s="70"/>
    </row>
    <row r="29229" spans="22:22" x14ac:dyDescent="0.35">
      <c r="V29229" s="70"/>
    </row>
    <row r="29230" spans="22:22" x14ac:dyDescent="0.35">
      <c r="V29230" s="70"/>
    </row>
    <row r="29231" spans="22:22" x14ac:dyDescent="0.35">
      <c r="V29231" s="70"/>
    </row>
    <row r="29232" spans="22:22" x14ac:dyDescent="0.35">
      <c r="V29232" s="70"/>
    </row>
    <row r="29233" spans="22:22" x14ac:dyDescent="0.35">
      <c r="V29233" s="70"/>
    </row>
    <row r="29234" spans="22:22" x14ac:dyDescent="0.35">
      <c r="V29234" s="70"/>
    </row>
    <row r="29235" spans="22:22" x14ac:dyDescent="0.35">
      <c r="V29235" s="70"/>
    </row>
    <row r="29236" spans="22:22" x14ac:dyDescent="0.35">
      <c r="V29236" s="70"/>
    </row>
    <row r="29237" spans="22:22" x14ac:dyDescent="0.35">
      <c r="V29237" s="70"/>
    </row>
    <row r="29238" spans="22:22" x14ac:dyDescent="0.35">
      <c r="V29238" s="70"/>
    </row>
    <row r="29239" spans="22:22" x14ac:dyDescent="0.35">
      <c r="V29239" s="70"/>
    </row>
    <row r="29240" spans="22:22" x14ac:dyDescent="0.35">
      <c r="V29240" s="70"/>
    </row>
    <row r="29241" spans="22:22" x14ac:dyDescent="0.35">
      <c r="V29241" s="70"/>
    </row>
    <row r="29242" spans="22:22" x14ac:dyDescent="0.35">
      <c r="V29242" s="70"/>
    </row>
    <row r="29243" spans="22:22" x14ac:dyDescent="0.35">
      <c r="V29243" s="70"/>
    </row>
    <row r="29244" spans="22:22" x14ac:dyDescent="0.35">
      <c r="V29244" s="70"/>
    </row>
    <row r="29245" spans="22:22" x14ac:dyDescent="0.35">
      <c r="V29245" s="70"/>
    </row>
    <row r="29246" spans="22:22" x14ac:dyDescent="0.35">
      <c r="V29246" s="70"/>
    </row>
    <row r="29247" spans="22:22" x14ac:dyDescent="0.35">
      <c r="V29247" s="70"/>
    </row>
    <row r="29248" spans="22:22" x14ac:dyDescent="0.35">
      <c r="V29248" s="70"/>
    </row>
    <row r="29249" spans="22:22" x14ac:dyDescent="0.35">
      <c r="V29249" s="70"/>
    </row>
    <row r="29250" spans="22:22" x14ac:dyDescent="0.35">
      <c r="V29250" s="70"/>
    </row>
    <row r="29251" spans="22:22" x14ac:dyDescent="0.35">
      <c r="V29251" s="70"/>
    </row>
    <row r="29252" spans="22:22" x14ac:dyDescent="0.35">
      <c r="V29252" s="70"/>
    </row>
    <row r="29253" spans="22:22" x14ac:dyDescent="0.35">
      <c r="V29253" s="70"/>
    </row>
    <row r="29254" spans="22:22" x14ac:dyDescent="0.35">
      <c r="V29254" s="70"/>
    </row>
    <row r="29255" spans="22:22" x14ac:dyDescent="0.35">
      <c r="V29255" s="70"/>
    </row>
    <row r="29256" spans="22:22" x14ac:dyDescent="0.35">
      <c r="V29256" s="70"/>
    </row>
    <row r="29257" spans="22:22" x14ac:dyDescent="0.35">
      <c r="V29257" s="70"/>
    </row>
    <row r="29258" spans="22:22" x14ac:dyDescent="0.35">
      <c r="V29258" s="70"/>
    </row>
    <row r="29259" spans="22:22" x14ac:dyDescent="0.35">
      <c r="V29259" s="70"/>
    </row>
    <row r="29260" spans="22:22" x14ac:dyDescent="0.35">
      <c r="V29260" s="70"/>
    </row>
    <row r="29261" spans="22:22" x14ac:dyDescent="0.35">
      <c r="V29261" s="70"/>
    </row>
    <row r="29262" spans="22:22" x14ac:dyDescent="0.35">
      <c r="V29262" s="70"/>
    </row>
    <row r="29263" spans="22:22" x14ac:dyDescent="0.35">
      <c r="V29263" s="70"/>
    </row>
    <row r="29264" spans="22:22" x14ac:dyDescent="0.35">
      <c r="V29264" s="70"/>
    </row>
    <row r="29265" spans="22:22" x14ac:dyDescent="0.35">
      <c r="V29265" s="70"/>
    </row>
    <row r="29266" spans="22:22" x14ac:dyDescent="0.35">
      <c r="V29266" s="70"/>
    </row>
    <row r="29267" spans="22:22" x14ac:dyDescent="0.35">
      <c r="V29267" s="70"/>
    </row>
    <row r="29268" spans="22:22" x14ac:dyDescent="0.35">
      <c r="V29268" s="70"/>
    </row>
    <row r="29269" spans="22:22" x14ac:dyDescent="0.35">
      <c r="V29269" s="70"/>
    </row>
    <row r="29270" spans="22:22" x14ac:dyDescent="0.35">
      <c r="V29270" s="70"/>
    </row>
    <row r="29271" spans="22:22" x14ac:dyDescent="0.35">
      <c r="V29271" s="70"/>
    </row>
    <row r="29272" spans="22:22" x14ac:dyDescent="0.35">
      <c r="V29272" s="70"/>
    </row>
    <row r="29273" spans="22:22" x14ac:dyDescent="0.35">
      <c r="V29273" s="70"/>
    </row>
    <row r="29274" spans="22:22" x14ac:dyDescent="0.35">
      <c r="V29274" s="70"/>
    </row>
    <row r="29275" spans="22:22" x14ac:dyDescent="0.35">
      <c r="V29275" s="70"/>
    </row>
    <row r="29276" spans="22:22" x14ac:dyDescent="0.35">
      <c r="V29276" s="70"/>
    </row>
    <row r="29277" spans="22:22" x14ac:dyDescent="0.35">
      <c r="V29277" s="70"/>
    </row>
    <row r="29278" spans="22:22" x14ac:dyDescent="0.35">
      <c r="V29278" s="70"/>
    </row>
    <row r="29279" spans="22:22" x14ac:dyDescent="0.35">
      <c r="V29279" s="70"/>
    </row>
    <row r="29280" spans="22:22" x14ac:dyDescent="0.35">
      <c r="V29280" s="70"/>
    </row>
    <row r="29281" spans="22:22" x14ac:dyDescent="0.35">
      <c r="V29281" s="70"/>
    </row>
    <row r="29282" spans="22:22" x14ac:dyDescent="0.35">
      <c r="V29282" s="70"/>
    </row>
    <row r="29283" spans="22:22" x14ac:dyDescent="0.35">
      <c r="V29283" s="70"/>
    </row>
    <row r="29284" spans="22:22" x14ac:dyDescent="0.35">
      <c r="V29284" s="70"/>
    </row>
    <row r="29285" spans="22:22" x14ac:dyDescent="0.35">
      <c r="V29285" s="70"/>
    </row>
    <row r="29286" spans="22:22" x14ac:dyDescent="0.35">
      <c r="V29286" s="70"/>
    </row>
    <row r="29287" spans="22:22" x14ac:dyDescent="0.35">
      <c r="V29287" s="70"/>
    </row>
    <row r="29288" spans="22:22" x14ac:dyDescent="0.35">
      <c r="V29288" s="70"/>
    </row>
    <row r="29289" spans="22:22" x14ac:dyDescent="0.35">
      <c r="V29289" s="70"/>
    </row>
    <row r="29290" spans="22:22" x14ac:dyDescent="0.35">
      <c r="V29290" s="70"/>
    </row>
    <row r="29291" spans="22:22" x14ac:dyDescent="0.35">
      <c r="V29291" s="70"/>
    </row>
    <row r="29292" spans="22:22" x14ac:dyDescent="0.35">
      <c r="V29292" s="70"/>
    </row>
    <row r="29293" spans="22:22" x14ac:dyDescent="0.35">
      <c r="V29293" s="70"/>
    </row>
    <row r="29294" spans="22:22" x14ac:dyDescent="0.35">
      <c r="V29294" s="70"/>
    </row>
    <row r="29295" spans="22:22" x14ac:dyDescent="0.35">
      <c r="V29295" s="70"/>
    </row>
    <row r="29296" spans="22:22" x14ac:dyDescent="0.35">
      <c r="V29296" s="70"/>
    </row>
    <row r="29297" spans="22:22" x14ac:dyDescent="0.35">
      <c r="V29297" s="70"/>
    </row>
    <row r="29298" spans="22:22" x14ac:dyDescent="0.35">
      <c r="V29298" s="70"/>
    </row>
    <row r="29299" spans="22:22" x14ac:dyDescent="0.35">
      <c r="V29299" s="70"/>
    </row>
    <row r="29300" spans="22:22" x14ac:dyDescent="0.35">
      <c r="V29300" s="70"/>
    </row>
    <row r="29301" spans="22:22" x14ac:dyDescent="0.35">
      <c r="V29301" s="70"/>
    </row>
    <row r="29302" spans="22:22" x14ac:dyDescent="0.35">
      <c r="V29302" s="70"/>
    </row>
    <row r="29303" spans="22:22" x14ac:dyDescent="0.35">
      <c r="V29303" s="70"/>
    </row>
    <row r="29304" spans="22:22" x14ac:dyDescent="0.35">
      <c r="V29304" s="70"/>
    </row>
    <row r="29305" spans="22:22" x14ac:dyDescent="0.35">
      <c r="V29305" s="70"/>
    </row>
    <row r="29306" spans="22:22" x14ac:dyDescent="0.35">
      <c r="V29306" s="70"/>
    </row>
    <row r="29307" spans="22:22" x14ac:dyDescent="0.35">
      <c r="V29307" s="70"/>
    </row>
    <row r="29308" spans="22:22" x14ac:dyDescent="0.35">
      <c r="V29308" s="70"/>
    </row>
    <row r="29309" spans="22:22" x14ac:dyDescent="0.35">
      <c r="V29309" s="70"/>
    </row>
    <row r="29310" spans="22:22" x14ac:dyDescent="0.35">
      <c r="V29310" s="70"/>
    </row>
    <row r="29311" spans="22:22" x14ac:dyDescent="0.35">
      <c r="V29311" s="70"/>
    </row>
    <row r="29312" spans="22:22" x14ac:dyDescent="0.35">
      <c r="V29312" s="70"/>
    </row>
    <row r="29313" spans="22:22" x14ac:dyDescent="0.35">
      <c r="V29313" s="70"/>
    </row>
    <row r="29314" spans="22:22" x14ac:dyDescent="0.35">
      <c r="V29314" s="70"/>
    </row>
    <row r="29315" spans="22:22" x14ac:dyDescent="0.35">
      <c r="V29315" s="70"/>
    </row>
    <row r="29316" spans="22:22" x14ac:dyDescent="0.35">
      <c r="V29316" s="70"/>
    </row>
    <row r="29317" spans="22:22" x14ac:dyDescent="0.35">
      <c r="V29317" s="70"/>
    </row>
    <row r="29318" spans="22:22" x14ac:dyDescent="0.35">
      <c r="V29318" s="70"/>
    </row>
    <row r="29319" spans="22:22" x14ac:dyDescent="0.35">
      <c r="V29319" s="70"/>
    </row>
    <row r="29320" spans="22:22" x14ac:dyDescent="0.35">
      <c r="V29320" s="70"/>
    </row>
    <row r="29321" spans="22:22" x14ac:dyDescent="0.35">
      <c r="V29321" s="70"/>
    </row>
    <row r="29322" spans="22:22" x14ac:dyDescent="0.35">
      <c r="V29322" s="70"/>
    </row>
    <row r="29323" spans="22:22" x14ac:dyDescent="0.35">
      <c r="V29323" s="70"/>
    </row>
    <row r="29324" spans="22:22" x14ac:dyDescent="0.35">
      <c r="V29324" s="70"/>
    </row>
    <row r="29325" spans="22:22" x14ac:dyDescent="0.35">
      <c r="V29325" s="70"/>
    </row>
    <row r="29326" spans="22:22" x14ac:dyDescent="0.35">
      <c r="V29326" s="70"/>
    </row>
    <row r="29327" spans="22:22" x14ac:dyDescent="0.35">
      <c r="V29327" s="70"/>
    </row>
    <row r="29328" spans="22:22" x14ac:dyDescent="0.35">
      <c r="V29328" s="70"/>
    </row>
    <row r="29329" spans="22:22" x14ac:dyDescent="0.35">
      <c r="V29329" s="70"/>
    </row>
    <row r="29330" spans="22:22" x14ac:dyDescent="0.35">
      <c r="V29330" s="70"/>
    </row>
    <row r="29331" spans="22:22" x14ac:dyDescent="0.35">
      <c r="V29331" s="70"/>
    </row>
    <row r="29332" spans="22:22" x14ac:dyDescent="0.35">
      <c r="V29332" s="70"/>
    </row>
    <row r="29333" spans="22:22" x14ac:dyDescent="0.35">
      <c r="V29333" s="70"/>
    </row>
    <row r="29334" spans="22:22" x14ac:dyDescent="0.35">
      <c r="V29334" s="70"/>
    </row>
    <row r="29335" spans="22:22" x14ac:dyDescent="0.35">
      <c r="V29335" s="70"/>
    </row>
    <row r="29336" spans="22:22" x14ac:dyDescent="0.35">
      <c r="V29336" s="70"/>
    </row>
    <row r="29337" spans="22:22" x14ac:dyDescent="0.35">
      <c r="V29337" s="70"/>
    </row>
    <row r="29338" spans="22:22" x14ac:dyDescent="0.35">
      <c r="V29338" s="70"/>
    </row>
    <row r="29339" spans="22:22" x14ac:dyDescent="0.35">
      <c r="V29339" s="70"/>
    </row>
    <row r="29340" spans="22:22" x14ac:dyDescent="0.35">
      <c r="V29340" s="70"/>
    </row>
    <row r="29341" spans="22:22" x14ac:dyDescent="0.35">
      <c r="V29341" s="70"/>
    </row>
    <row r="29342" spans="22:22" x14ac:dyDescent="0.35">
      <c r="V29342" s="70"/>
    </row>
    <row r="29343" spans="22:22" x14ac:dyDescent="0.35">
      <c r="V29343" s="70"/>
    </row>
    <row r="29344" spans="22:22" x14ac:dyDescent="0.35">
      <c r="V29344" s="70"/>
    </row>
    <row r="29345" spans="22:22" x14ac:dyDescent="0.35">
      <c r="V29345" s="70"/>
    </row>
    <row r="29346" spans="22:22" x14ac:dyDescent="0.35">
      <c r="V29346" s="70"/>
    </row>
    <row r="29347" spans="22:22" x14ac:dyDescent="0.35">
      <c r="V29347" s="70"/>
    </row>
    <row r="29348" spans="22:22" x14ac:dyDescent="0.35">
      <c r="V29348" s="70"/>
    </row>
    <row r="29349" spans="22:22" x14ac:dyDescent="0.35">
      <c r="V29349" s="70"/>
    </row>
    <row r="29350" spans="22:22" x14ac:dyDescent="0.35">
      <c r="V29350" s="70"/>
    </row>
    <row r="29351" spans="22:22" x14ac:dyDescent="0.35">
      <c r="V29351" s="70"/>
    </row>
    <row r="29352" spans="22:22" x14ac:dyDescent="0.35">
      <c r="V29352" s="70"/>
    </row>
    <row r="29353" spans="22:22" x14ac:dyDescent="0.35">
      <c r="V29353" s="70"/>
    </row>
    <row r="29354" spans="22:22" x14ac:dyDescent="0.35">
      <c r="V29354" s="70"/>
    </row>
    <row r="29355" spans="22:22" x14ac:dyDescent="0.35">
      <c r="V29355" s="70"/>
    </row>
    <row r="29356" spans="22:22" x14ac:dyDescent="0.35">
      <c r="V29356" s="70"/>
    </row>
    <row r="29357" spans="22:22" x14ac:dyDescent="0.35">
      <c r="V29357" s="70"/>
    </row>
    <row r="29358" spans="22:22" x14ac:dyDescent="0.35">
      <c r="V29358" s="70"/>
    </row>
    <row r="29359" spans="22:22" x14ac:dyDescent="0.35">
      <c r="V29359" s="70"/>
    </row>
    <row r="29360" spans="22:22" x14ac:dyDescent="0.35">
      <c r="V29360" s="70"/>
    </row>
    <row r="29361" spans="22:22" x14ac:dyDescent="0.35">
      <c r="V29361" s="70"/>
    </row>
    <row r="29362" spans="22:22" x14ac:dyDescent="0.35">
      <c r="V29362" s="70"/>
    </row>
    <row r="29363" spans="22:22" x14ac:dyDescent="0.35">
      <c r="V29363" s="70"/>
    </row>
    <row r="29364" spans="22:22" x14ac:dyDescent="0.35">
      <c r="V29364" s="70"/>
    </row>
    <row r="29365" spans="22:22" x14ac:dyDescent="0.35">
      <c r="V29365" s="70"/>
    </row>
    <row r="29366" spans="22:22" x14ac:dyDescent="0.35">
      <c r="V29366" s="70"/>
    </row>
    <row r="29367" spans="22:22" x14ac:dyDescent="0.35">
      <c r="V29367" s="70"/>
    </row>
    <row r="29368" spans="22:22" x14ac:dyDescent="0.35">
      <c r="V29368" s="70"/>
    </row>
    <row r="29369" spans="22:22" x14ac:dyDescent="0.35">
      <c r="V29369" s="70"/>
    </row>
    <row r="29370" spans="22:22" x14ac:dyDescent="0.35">
      <c r="V29370" s="70"/>
    </row>
    <row r="29371" spans="22:22" x14ac:dyDescent="0.35">
      <c r="V29371" s="70"/>
    </row>
    <row r="29372" spans="22:22" x14ac:dyDescent="0.35">
      <c r="V29372" s="70"/>
    </row>
    <row r="29373" spans="22:22" x14ac:dyDescent="0.35">
      <c r="V29373" s="70"/>
    </row>
    <row r="29374" spans="22:22" x14ac:dyDescent="0.35">
      <c r="V29374" s="70"/>
    </row>
    <row r="29375" spans="22:22" x14ac:dyDescent="0.35">
      <c r="V29375" s="70"/>
    </row>
    <row r="29376" spans="22:22" x14ac:dyDescent="0.35">
      <c r="V29376" s="70"/>
    </row>
    <row r="29377" spans="22:22" x14ac:dyDescent="0.35">
      <c r="V29377" s="70"/>
    </row>
    <row r="29378" spans="22:22" x14ac:dyDescent="0.35">
      <c r="V29378" s="70"/>
    </row>
    <row r="29379" spans="22:22" x14ac:dyDescent="0.35">
      <c r="V29379" s="70"/>
    </row>
    <row r="29380" spans="22:22" x14ac:dyDescent="0.35">
      <c r="V29380" s="70"/>
    </row>
    <row r="29381" spans="22:22" x14ac:dyDescent="0.35">
      <c r="V29381" s="70"/>
    </row>
    <row r="29382" spans="22:22" x14ac:dyDescent="0.35">
      <c r="V29382" s="70"/>
    </row>
    <row r="29383" spans="22:22" x14ac:dyDescent="0.35">
      <c r="V29383" s="70"/>
    </row>
    <row r="29384" spans="22:22" x14ac:dyDescent="0.35">
      <c r="V29384" s="70"/>
    </row>
    <row r="29385" spans="22:22" x14ac:dyDescent="0.35">
      <c r="V29385" s="70"/>
    </row>
    <row r="29386" spans="22:22" x14ac:dyDescent="0.35">
      <c r="V29386" s="70"/>
    </row>
    <row r="29387" spans="22:22" x14ac:dyDescent="0.35">
      <c r="V29387" s="70"/>
    </row>
    <row r="29388" spans="22:22" x14ac:dyDescent="0.35">
      <c r="V29388" s="70"/>
    </row>
    <row r="29389" spans="22:22" x14ac:dyDescent="0.35">
      <c r="V29389" s="70"/>
    </row>
    <row r="29390" spans="22:22" x14ac:dyDescent="0.35">
      <c r="V29390" s="70"/>
    </row>
    <row r="29391" spans="22:22" x14ac:dyDescent="0.35">
      <c r="V29391" s="70"/>
    </row>
    <row r="29392" spans="22:22" x14ac:dyDescent="0.35">
      <c r="V29392" s="70"/>
    </row>
    <row r="29393" spans="22:22" x14ac:dyDescent="0.35">
      <c r="V29393" s="70"/>
    </row>
    <row r="29394" spans="22:22" x14ac:dyDescent="0.35">
      <c r="V29394" s="70"/>
    </row>
    <row r="29395" spans="22:22" x14ac:dyDescent="0.35">
      <c r="V29395" s="70"/>
    </row>
    <row r="29396" spans="22:22" x14ac:dyDescent="0.35">
      <c r="V29396" s="70"/>
    </row>
    <row r="29397" spans="22:22" x14ac:dyDescent="0.35">
      <c r="V29397" s="70"/>
    </row>
    <row r="29398" spans="22:22" x14ac:dyDescent="0.35">
      <c r="V29398" s="70"/>
    </row>
    <row r="29399" spans="22:22" x14ac:dyDescent="0.35">
      <c r="V29399" s="70"/>
    </row>
    <row r="29400" spans="22:22" x14ac:dyDescent="0.35">
      <c r="V29400" s="70"/>
    </row>
    <row r="29401" spans="22:22" x14ac:dyDescent="0.35">
      <c r="V29401" s="70"/>
    </row>
    <row r="29402" spans="22:22" x14ac:dyDescent="0.35">
      <c r="V29402" s="70"/>
    </row>
    <row r="29403" spans="22:22" x14ac:dyDescent="0.35">
      <c r="V29403" s="70"/>
    </row>
    <row r="29404" spans="22:22" x14ac:dyDescent="0.35">
      <c r="V29404" s="70"/>
    </row>
    <row r="29405" spans="22:22" x14ac:dyDescent="0.35">
      <c r="V29405" s="70"/>
    </row>
    <row r="29406" spans="22:22" x14ac:dyDescent="0.35">
      <c r="V29406" s="70"/>
    </row>
    <row r="29407" spans="22:22" x14ac:dyDescent="0.35">
      <c r="V29407" s="70"/>
    </row>
    <row r="29408" spans="22:22" x14ac:dyDescent="0.35">
      <c r="V29408" s="70"/>
    </row>
    <row r="29409" spans="22:22" x14ac:dyDescent="0.35">
      <c r="V29409" s="70"/>
    </row>
    <row r="29410" spans="22:22" x14ac:dyDescent="0.35">
      <c r="V29410" s="17"/>
    </row>
    <row r="29411" spans="22:22" x14ac:dyDescent="0.35">
      <c r="V29411" s="70"/>
    </row>
    <row r="29412" spans="22:22" x14ac:dyDescent="0.35">
      <c r="V29412" s="70"/>
    </row>
    <row r="29413" spans="22:22" x14ac:dyDescent="0.35">
      <c r="V29413" s="70"/>
    </row>
    <row r="29414" spans="22:22" x14ac:dyDescent="0.35">
      <c r="V29414" s="70"/>
    </row>
    <row r="29415" spans="22:22" x14ac:dyDescent="0.35">
      <c r="V29415" s="70"/>
    </row>
    <row r="29416" spans="22:22" x14ac:dyDescent="0.35">
      <c r="V29416" s="70"/>
    </row>
    <row r="29417" spans="22:22" x14ac:dyDescent="0.35">
      <c r="V29417" s="70"/>
    </row>
    <row r="29418" spans="22:22" x14ac:dyDescent="0.35">
      <c r="V29418" s="70"/>
    </row>
    <row r="29419" spans="22:22" x14ac:dyDescent="0.35">
      <c r="V29419" s="70"/>
    </row>
    <row r="29420" spans="22:22" x14ac:dyDescent="0.35">
      <c r="V29420" s="70"/>
    </row>
    <row r="29421" spans="22:22" x14ac:dyDescent="0.35">
      <c r="V29421" s="70"/>
    </row>
    <row r="29422" spans="22:22" x14ac:dyDescent="0.35">
      <c r="V29422" s="70"/>
    </row>
    <row r="29423" spans="22:22" x14ac:dyDescent="0.35">
      <c r="V29423" s="70"/>
    </row>
    <row r="29424" spans="22:22" x14ac:dyDescent="0.35">
      <c r="V29424" s="70"/>
    </row>
    <row r="29425" spans="22:22" x14ac:dyDescent="0.35">
      <c r="V29425" s="70"/>
    </row>
    <row r="29426" spans="22:22" x14ac:dyDescent="0.35">
      <c r="V29426" s="70"/>
    </row>
    <row r="29427" spans="22:22" x14ac:dyDescent="0.35">
      <c r="V29427" s="70"/>
    </row>
    <row r="29428" spans="22:22" x14ac:dyDescent="0.35">
      <c r="V29428" s="70"/>
    </row>
    <row r="29429" spans="22:22" x14ac:dyDescent="0.35">
      <c r="V29429" s="70"/>
    </row>
    <row r="29430" spans="22:22" x14ac:dyDescent="0.35">
      <c r="V29430" s="70"/>
    </row>
    <row r="29431" spans="22:22" x14ac:dyDescent="0.35">
      <c r="V29431" s="70"/>
    </row>
    <row r="29432" spans="22:22" x14ac:dyDescent="0.35">
      <c r="V29432" s="70"/>
    </row>
    <row r="29433" spans="22:22" x14ac:dyDescent="0.35">
      <c r="V29433" s="70"/>
    </row>
    <row r="29434" spans="22:22" x14ac:dyDescent="0.35">
      <c r="V29434" s="70"/>
    </row>
    <row r="29435" spans="22:22" x14ac:dyDescent="0.35">
      <c r="V29435" s="70"/>
    </row>
    <row r="29436" spans="22:22" x14ac:dyDescent="0.35">
      <c r="V29436" s="70"/>
    </row>
    <row r="29437" spans="22:22" x14ac:dyDescent="0.35">
      <c r="V29437" s="70"/>
    </row>
    <row r="29438" spans="22:22" x14ac:dyDescent="0.35">
      <c r="V29438" s="70"/>
    </row>
    <row r="29439" spans="22:22" x14ac:dyDescent="0.35">
      <c r="V29439" s="70"/>
    </row>
    <row r="29440" spans="22:22" x14ac:dyDescent="0.35">
      <c r="V29440" s="70"/>
    </row>
    <row r="29441" spans="22:22" x14ac:dyDescent="0.35">
      <c r="V29441" s="70"/>
    </row>
    <row r="29442" spans="22:22" x14ac:dyDescent="0.35">
      <c r="V29442" s="70"/>
    </row>
    <row r="29443" spans="22:22" x14ac:dyDescent="0.35">
      <c r="V29443" s="70"/>
    </row>
    <row r="29444" spans="22:22" x14ac:dyDescent="0.35">
      <c r="V29444" s="70"/>
    </row>
    <row r="29445" spans="22:22" x14ac:dyDescent="0.35">
      <c r="V29445" s="70"/>
    </row>
    <row r="29446" spans="22:22" x14ac:dyDescent="0.35">
      <c r="V29446" s="70"/>
    </row>
    <row r="29447" spans="22:22" x14ac:dyDescent="0.35">
      <c r="V29447" s="70"/>
    </row>
    <row r="29448" spans="22:22" x14ac:dyDescent="0.35">
      <c r="V29448" s="70"/>
    </row>
    <row r="29449" spans="22:22" x14ac:dyDescent="0.35">
      <c r="V29449" s="70"/>
    </row>
    <row r="29450" spans="22:22" x14ac:dyDescent="0.35">
      <c r="V29450" s="70"/>
    </row>
    <row r="29451" spans="22:22" x14ac:dyDescent="0.35">
      <c r="V29451" s="70"/>
    </row>
    <row r="29452" spans="22:22" x14ac:dyDescent="0.35">
      <c r="V29452" s="70"/>
    </row>
    <row r="29453" spans="22:22" x14ac:dyDescent="0.35">
      <c r="V29453" s="70"/>
    </row>
    <row r="29454" spans="22:22" x14ac:dyDescent="0.35">
      <c r="V29454" s="70"/>
    </row>
    <row r="29455" spans="22:22" x14ac:dyDescent="0.35">
      <c r="V29455" s="70"/>
    </row>
    <row r="29456" spans="22:22" x14ac:dyDescent="0.35">
      <c r="V29456" s="70"/>
    </row>
    <row r="29457" spans="22:22" x14ac:dyDescent="0.35">
      <c r="V29457" s="70"/>
    </row>
    <row r="29458" spans="22:22" x14ac:dyDescent="0.35">
      <c r="V29458" s="70"/>
    </row>
    <row r="29459" spans="22:22" x14ac:dyDescent="0.35">
      <c r="V29459" s="70"/>
    </row>
    <row r="29460" spans="22:22" x14ac:dyDescent="0.35">
      <c r="V29460" s="70"/>
    </row>
    <row r="29461" spans="22:22" x14ac:dyDescent="0.35">
      <c r="V29461" s="70"/>
    </row>
    <row r="29462" spans="22:22" x14ac:dyDescent="0.35">
      <c r="V29462" s="70"/>
    </row>
    <row r="29463" spans="22:22" x14ac:dyDescent="0.35">
      <c r="V29463" s="70"/>
    </row>
    <row r="29464" spans="22:22" x14ac:dyDescent="0.35">
      <c r="V29464" s="70"/>
    </row>
    <row r="29465" spans="22:22" x14ac:dyDescent="0.35">
      <c r="V29465" s="70"/>
    </row>
    <row r="29466" spans="22:22" x14ac:dyDescent="0.35">
      <c r="V29466" s="70"/>
    </row>
    <row r="29467" spans="22:22" x14ac:dyDescent="0.35">
      <c r="V29467" s="70"/>
    </row>
    <row r="29468" spans="22:22" x14ac:dyDescent="0.35">
      <c r="V29468" s="70"/>
    </row>
    <row r="29469" spans="22:22" x14ac:dyDescent="0.35">
      <c r="V29469" s="70"/>
    </row>
    <row r="29470" spans="22:22" x14ac:dyDescent="0.35">
      <c r="V29470" s="70"/>
    </row>
    <row r="29471" spans="22:22" x14ac:dyDescent="0.35">
      <c r="V29471" s="70"/>
    </row>
    <row r="29472" spans="22:22" x14ac:dyDescent="0.35">
      <c r="V29472" s="70"/>
    </row>
    <row r="29473" spans="22:22" x14ac:dyDescent="0.35">
      <c r="V29473" s="70"/>
    </row>
    <row r="29474" spans="22:22" x14ac:dyDescent="0.35">
      <c r="V29474" s="70"/>
    </row>
    <row r="29475" spans="22:22" x14ac:dyDescent="0.35">
      <c r="V29475" s="70"/>
    </row>
    <row r="29476" spans="22:22" x14ac:dyDescent="0.35">
      <c r="V29476" s="70"/>
    </row>
    <row r="29477" spans="22:22" x14ac:dyDescent="0.35">
      <c r="V29477" s="70"/>
    </row>
    <row r="29478" spans="22:22" x14ac:dyDescent="0.35">
      <c r="V29478" s="70"/>
    </row>
    <row r="29479" spans="22:22" x14ac:dyDescent="0.35">
      <c r="V29479" s="70"/>
    </row>
    <row r="29480" spans="22:22" x14ac:dyDescent="0.35">
      <c r="V29480" s="70"/>
    </row>
    <row r="29481" spans="22:22" x14ac:dyDescent="0.35">
      <c r="V29481" s="70"/>
    </row>
    <row r="29482" spans="22:22" x14ac:dyDescent="0.35">
      <c r="V29482" s="70"/>
    </row>
    <row r="29483" spans="22:22" x14ac:dyDescent="0.35">
      <c r="V29483" s="70"/>
    </row>
    <row r="29484" spans="22:22" x14ac:dyDescent="0.35">
      <c r="V29484" s="70"/>
    </row>
    <row r="29485" spans="22:22" x14ac:dyDescent="0.35">
      <c r="V29485" s="70"/>
    </row>
    <row r="29486" spans="22:22" x14ac:dyDescent="0.35">
      <c r="V29486" s="70"/>
    </row>
    <row r="29487" spans="22:22" x14ac:dyDescent="0.35">
      <c r="V29487" s="70"/>
    </row>
    <row r="29488" spans="22:22" x14ac:dyDescent="0.35">
      <c r="V29488" s="70"/>
    </row>
    <row r="29489" spans="22:22" x14ac:dyDescent="0.35">
      <c r="V29489" s="70"/>
    </row>
    <row r="29490" spans="22:22" x14ac:dyDescent="0.35">
      <c r="V29490" s="70"/>
    </row>
    <row r="29491" spans="22:22" x14ac:dyDescent="0.35">
      <c r="V29491" s="70"/>
    </row>
    <row r="29492" spans="22:22" x14ac:dyDescent="0.35">
      <c r="V29492" s="70"/>
    </row>
    <row r="29493" spans="22:22" x14ac:dyDescent="0.35">
      <c r="V29493" s="70"/>
    </row>
    <row r="29494" spans="22:22" x14ac:dyDescent="0.35">
      <c r="V29494" s="70"/>
    </row>
    <row r="29495" spans="22:22" x14ac:dyDescent="0.35">
      <c r="V29495" s="70"/>
    </row>
    <row r="29496" spans="22:22" x14ac:dyDescent="0.35">
      <c r="V29496" s="70"/>
    </row>
    <row r="29497" spans="22:22" x14ac:dyDescent="0.35">
      <c r="V29497" s="70"/>
    </row>
    <row r="29498" spans="22:22" x14ac:dyDescent="0.35">
      <c r="V29498" s="70"/>
    </row>
    <row r="29499" spans="22:22" x14ac:dyDescent="0.35">
      <c r="V29499" s="70"/>
    </row>
    <row r="29500" spans="22:22" x14ac:dyDescent="0.35">
      <c r="V29500" s="70"/>
    </row>
    <row r="29501" spans="22:22" x14ac:dyDescent="0.35">
      <c r="V29501" s="70"/>
    </row>
    <row r="29502" spans="22:22" x14ac:dyDescent="0.35">
      <c r="V29502" s="70"/>
    </row>
    <row r="29503" spans="22:22" x14ac:dyDescent="0.35">
      <c r="V29503" s="70"/>
    </row>
    <row r="29504" spans="22:22" x14ac:dyDescent="0.35">
      <c r="V29504" s="70"/>
    </row>
    <row r="29505" spans="22:22" x14ac:dyDescent="0.35">
      <c r="V29505" s="70"/>
    </row>
    <row r="29506" spans="22:22" x14ac:dyDescent="0.35">
      <c r="V29506" s="70"/>
    </row>
    <row r="29507" spans="22:22" x14ac:dyDescent="0.35">
      <c r="V29507" s="70"/>
    </row>
    <row r="29508" spans="22:22" x14ac:dyDescent="0.35">
      <c r="V29508" s="70"/>
    </row>
    <row r="29509" spans="22:22" x14ac:dyDescent="0.35">
      <c r="V29509" s="70"/>
    </row>
    <row r="29510" spans="22:22" x14ac:dyDescent="0.35">
      <c r="V29510" s="70"/>
    </row>
    <row r="29511" spans="22:22" x14ac:dyDescent="0.35">
      <c r="V29511" s="70"/>
    </row>
    <row r="29512" spans="22:22" x14ac:dyDescent="0.35">
      <c r="V29512" s="70"/>
    </row>
    <row r="29513" spans="22:22" x14ac:dyDescent="0.35">
      <c r="V29513" s="70"/>
    </row>
    <row r="29514" spans="22:22" x14ac:dyDescent="0.35">
      <c r="V29514" s="70"/>
    </row>
    <row r="29515" spans="22:22" x14ac:dyDescent="0.35">
      <c r="V29515" s="70"/>
    </row>
    <row r="29516" spans="22:22" x14ac:dyDescent="0.35">
      <c r="V29516" s="70"/>
    </row>
    <row r="29517" spans="22:22" x14ac:dyDescent="0.35">
      <c r="V29517" s="70"/>
    </row>
    <row r="29518" spans="22:22" x14ac:dyDescent="0.35">
      <c r="V29518" s="70"/>
    </row>
    <row r="29519" spans="22:22" x14ac:dyDescent="0.35">
      <c r="V29519" s="70"/>
    </row>
    <row r="29520" spans="22:22" x14ac:dyDescent="0.35">
      <c r="V29520" s="70"/>
    </row>
    <row r="29521" spans="22:22" x14ac:dyDescent="0.35">
      <c r="V29521" s="70"/>
    </row>
    <row r="29522" spans="22:22" x14ac:dyDescent="0.35">
      <c r="V29522" s="70"/>
    </row>
    <row r="29523" spans="22:22" x14ac:dyDescent="0.35">
      <c r="V29523" s="70"/>
    </row>
    <row r="29524" spans="22:22" x14ac:dyDescent="0.35">
      <c r="V29524" s="70"/>
    </row>
    <row r="29525" spans="22:22" x14ac:dyDescent="0.35">
      <c r="V29525" s="70"/>
    </row>
    <row r="29526" spans="22:22" x14ac:dyDescent="0.35">
      <c r="V29526" s="70"/>
    </row>
    <row r="29527" spans="22:22" x14ac:dyDescent="0.35">
      <c r="V29527" s="70"/>
    </row>
    <row r="29528" spans="22:22" x14ac:dyDescent="0.35">
      <c r="V29528" s="70"/>
    </row>
    <row r="29529" spans="22:22" x14ac:dyDescent="0.35">
      <c r="V29529" s="70"/>
    </row>
    <row r="29530" spans="22:22" x14ac:dyDescent="0.35">
      <c r="V29530" s="70"/>
    </row>
    <row r="29531" spans="22:22" x14ac:dyDescent="0.35">
      <c r="V29531" s="70"/>
    </row>
    <row r="29532" spans="22:22" x14ac:dyDescent="0.35">
      <c r="V29532" s="70"/>
    </row>
    <row r="29533" spans="22:22" x14ac:dyDescent="0.35">
      <c r="V29533" s="70"/>
    </row>
    <row r="29534" spans="22:22" x14ac:dyDescent="0.35">
      <c r="V29534" s="70"/>
    </row>
    <row r="29535" spans="22:22" x14ac:dyDescent="0.35">
      <c r="V29535" s="70"/>
    </row>
    <row r="29536" spans="22:22" x14ac:dyDescent="0.35">
      <c r="V29536" s="70"/>
    </row>
    <row r="29537" spans="22:22" x14ac:dyDescent="0.35">
      <c r="V29537" s="70"/>
    </row>
    <row r="29538" spans="22:22" x14ac:dyDescent="0.35">
      <c r="V29538" s="70"/>
    </row>
    <row r="29539" spans="22:22" x14ac:dyDescent="0.35">
      <c r="V29539" s="70"/>
    </row>
    <row r="29540" spans="22:22" x14ac:dyDescent="0.35">
      <c r="V29540" s="70"/>
    </row>
    <row r="29541" spans="22:22" x14ac:dyDescent="0.35">
      <c r="V29541" s="70"/>
    </row>
    <row r="29542" spans="22:22" x14ac:dyDescent="0.35">
      <c r="V29542" s="70"/>
    </row>
    <row r="29543" spans="22:22" x14ac:dyDescent="0.35">
      <c r="V29543" s="70"/>
    </row>
    <row r="29544" spans="22:22" x14ac:dyDescent="0.35">
      <c r="V29544" s="70"/>
    </row>
    <row r="29545" spans="22:22" x14ac:dyDescent="0.35">
      <c r="V29545" s="70"/>
    </row>
    <row r="29546" spans="22:22" x14ac:dyDescent="0.35">
      <c r="V29546" s="70"/>
    </row>
    <row r="29547" spans="22:22" x14ac:dyDescent="0.35">
      <c r="V29547" s="70"/>
    </row>
    <row r="29548" spans="22:22" x14ac:dyDescent="0.35">
      <c r="V29548" s="70"/>
    </row>
    <row r="29549" spans="22:22" x14ac:dyDescent="0.35">
      <c r="V29549" s="70"/>
    </row>
    <row r="29550" spans="22:22" x14ac:dyDescent="0.35">
      <c r="V29550" s="70"/>
    </row>
    <row r="29551" spans="22:22" x14ac:dyDescent="0.35">
      <c r="V29551" s="70"/>
    </row>
    <row r="29552" spans="22:22" x14ac:dyDescent="0.35">
      <c r="V29552" s="70"/>
    </row>
    <row r="29553" spans="22:22" x14ac:dyDescent="0.35">
      <c r="V29553" s="70"/>
    </row>
    <row r="29554" spans="22:22" x14ac:dyDescent="0.35">
      <c r="V29554" s="70"/>
    </row>
    <row r="29555" spans="22:22" x14ac:dyDescent="0.35">
      <c r="V29555" s="70"/>
    </row>
    <row r="29556" spans="22:22" x14ac:dyDescent="0.35">
      <c r="V29556" s="70"/>
    </row>
    <row r="29557" spans="22:22" x14ac:dyDescent="0.35">
      <c r="V29557" s="70"/>
    </row>
    <row r="29558" spans="22:22" x14ac:dyDescent="0.35">
      <c r="V29558" s="70"/>
    </row>
    <row r="29559" spans="22:22" x14ac:dyDescent="0.35">
      <c r="V29559" s="70"/>
    </row>
    <row r="29560" spans="22:22" x14ac:dyDescent="0.35">
      <c r="V29560" s="70"/>
    </row>
    <row r="29561" spans="22:22" x14ac:dyDescent="0.35">
      <c r="V29561" s="70"/>
    </row>
    <row r="29562" spans="22:22" x14ac:dyDescent="0.35">
      <c r="V29562" s="70"/>
    </row>
    <row r="29563" spans="22:22" x14ac:dyDescent="0.35">
      <c r="V29563" s="70"/>
    </row>
    <row r="29564" spans="22:22" x14ac:dyDescent="0.35">
      <c r="V29564" s="70"/>
    </row>
    <row r="29565" spans="22:22" x14ac:dyDescent="0.35">
      <c r="V29565" s="70"/>
    </row>
    <row r="29566" spans="22:22" x14ac:dyDescent="0.35">
      <c r="V29566" s="70"/>
    </row>
    <row r="29567" spans="22:22" x14ac:dyDescent="0.35">
      <c r="V29567" s="70"/>
    </row>
    <row r="29568" spans="22:22" x14ac:dyDescent="0.35">
      <c r="V29568" s="70"/>
    </row>
    <row r="29569" spans="22:22" x14ac:dyDescent="0.35">
      <c r="V29569" s="70"/>
    </row>
    <row r="29570" spans="22:22" x14ac:dyDescent="0.35">
      <c r="V29570" s="70"/>
    </row>
    <row r="29571" spans="22:22" x14ac:dyDescent="0.35">
      <c r="V29571" s="70"/>
    </row>
    <row r="29572" spans="22:22" x14ac:dyDescent="0.35">
      <c r="V29572" s="70"/>
    </row>
    <row r="29573" spans="22:22" x14ac:dyDescent="0.35">
      <c r="V29573" s="70"/>
    </row>
    <row r="29574" spans="22:22" x14ac:dyDescent="0.35">
      <c r="V29574" s="70"/>
    </row>
    <row r="29575" spans="22:22" x14ac:dyDescent="0.35">
      <c r="V29575" s="70"/>
    </row>
    <row r="29576" spans="22:22" x14ac:dyDescent="0.35">
      <c r="V29576" s="70"/>
    </row>
    <row r="29577" spans="22:22" x14ac:dyDescent="0.35">
      <c r="V29577" s="70"/>
    </row>
    <row r="29578" spans="22:22" x14ac:dyDescent="0.35">
      <c r="V29578" s="70"/>
    </row>
    <row r="29579" spans="22:22" x14ac:dyDescent="0.35">
      <c r="V29579" s="70"/>
    </row>
    <row r="29580" spans="22:22" x14ac:dyDescent="0.35">
      <c r="V29580" s="70"/>
    </row>
    <row r="29581" spans="22:22" x14ac:dyDescent="0.35">
      <c r="V29581" s="70"/>
    </row>
    <row r="29582" spans="22:22" x14ac:dyDescent="0.35">
      <c r="V29582" s="70"/>
    </row>
    <row r="29583" spans="22:22" x14ac:dyDescent="0.35">
      <c r="V29583" s="70"/>
    </row>
    <row r="29584" spans="22:22" x14ac:dyDescent="0.35">
      <c r="V29584" s="70"/>
    </row>
    <row r="29585" spans="22:22" x14ac:dyDescent="0.35">
      <c r="V29585" s="70"/>
    </row>
    <row r="29586" spans="22:22" x14ac:dyDescent="0.35">
      <c r="V29586" s="70"/>
    </row>
    <row r="29587" spans="22:22" x14ac:dyDescent="0.35">
      <c r="V29587" s="70"/>
    </row>
    <row r="29588" spans="22:22" x14ac:dyDescent="0.35">
      <c r="V29588" s="70"/>
    </row>
    <row r="29589" spans="22:22" x14ac:dyDescent="0.35">
      <c r="V29589" s="70"/>
    </row>
    <row r="29590" spans="22:22" x14ac:dyDescent="0.35">
      <c r="V29590" s="70"/>
    </row>
    <row r="29591" spans="22:22" x14ac:dyDescent="0.35">
      <c r="V29591" s="70"/>
    </row>
    <row r="29592" spans="22:22" x14ac:dyDescent="0.35">
      <c r="V29592" s="70"/>
    </row>
    <row r="29593" spans="22:22" x14ac:dyDescent="0.35">
      <c r="V29593" s="70"/>
    </row>
    <row r="29594" spans="22:22" x14ac:dyDescent="0.35">
      <c r="V29594" s="70"/>
    </row>
    <row r="29595" spans="22:22" x14ac:dyDescent="0.35">
      <c r="V29595" s="70"/>
    </row>
    <row r="29596" spans="22:22" x14ac:dyDescent="0.35">
      <c r="V29596" s="70"/>
    </row>
    <row r="29597" spans="22:22" x14ac:dyDescent="0.35">
      <c r="V29597" s="70"/>
    </row>
    <row r="29598" spans="22:22" x14ac:dyDescent="0.35">
      <c r="V29598" s="70"/>
    </row>
    <row r="29599" spans="22:22" x14ac:dyDescent="0.35">
      <c r="V29599" s="70"/>
    </row>
    <row r="29600" spans="22:22" x14ac:dyDescent="0.35">
      <c r="V29600" s="70"/>
    </row>
    <row r="29601" spans="22:22" x14ac:dyDescent="0.35">
      <c r="V29601" s="70"/>
    </row>
    <row r="29602" spans="22:22" x14ac:dyDescent="0.35">
      <c r="V29602" s="70"/>
    </row>
    <row r="29603" spans="22:22" x14ac:dyDescent="0.35">
      <c r="V29603" s="70"/>
    </row>
    <row r="29604" spans="22:22" x14ac:dyDescent="0.35">
      <c r="V29604" s="70"/>
    </row>
    <row r="29605" spans="22:22" x14ac:dyDescent="0.35">
      <c r="V29605" s="70"/>
    </row>
    <row r="29606" spans="22:22" x14ac:dyDescent="0.35">
      <c r="V29606" s="70"/>
    </row>
    <row r="29607" spans="22:22" x14ac:dyDescent="0.35">
      <c r="V29607" s="70"/>
    </row>
    <row r="29608" spans="22:22" x14ac:dyDescent="0.35">
      <c r="V29608" s="70"/>
    </row>
    <row r="29609" spans="22:22" x14ac:dyDescent="0.35">
      <c r="V29609" s="70"/>
    </row>
    <row r="29610" spans="22:22" x14ac:dyDescent="0.35">
      <c r="V29610" s="70"/>
    </row>
    <row r="29611" spans="22:22" x14ac:dyDescent="0.35">
      <c r="V29611" s="70"/>
    </row>
    <row r="29612" spans="22:22" x14ac:dyDescent="0.35">
      <c r="V29612" s="70"/>
    </row>
    <row r="29613" spans="22:22" x14ac:dyDescent="0.35">
      <c r="V29613" s="70"/>
    </row>
    <row r="29614" spans="22:22" x14ac:dyDescent="0.35">
      <c r="V29614" s="70"/>
    </row>
    <row r="29615" spans="22:22" x14ac:dyDescent="0.35">
      <c r="V29615" s="70"/>
    </row>
    <row r="29616" spans="22:22" x14ac:dyDescent="0.35">
      <c r="V29616" s="70"/>
    </row>
    <row r="29617" spans="22:22" x14ac:dyDescent="0.35">
      <c r="V29617" s="70"/>
    </row>
    <row r="29618" spans="22:22" x14ac:dyDescent="0.35">
      <c r="V29618" s="70"/>
    </row>
    <row r="29619" spans="22:22" x14ac:dyDescent="0.35">
      <c r="V29619" s="70"/>
    </row>
    <row r="29620" spans="22:22" x14ac:dyDescent="0.35">
      <c r="V29620" s="70"/>
    </row>
    <row r="29621" spans="22:22" x14ac:dyDescent="0.35">
      <c r="V29621" s="70"/>
    </row>
    <row r="29622" spans="22:22" x14ac:dyDescent="0.35">
      <c r="V29622" s="70"/>
    </row>
    <row r="29623" spans="22:22" x14ac:dyDescent="0.35">
      <c r="V29623" s="70"/>
    </row>
    <row r="29624" spans="22:22" x14ac:dyDescent="0.35">
      <c r="V29624" s="70"/>
    </row>
    <row r="29625" spans="22:22" x14ac:dyDescent="0.35">
      <c r="V29625" s="70"/>
    </row>
    <row r="29626" spans="22:22" x14ac:dyDescent="0.35">
      <c r="V29626" s="70"/>
    </row>
    <row r="29627" spans="22:22" x14ac:dyDescent="0.35">
      <c r="V29627" s="70"/>
    </row>
    <row r="29628" spans="22:22" x14ac:dyDescent="0.35">
      <c r="V29628" s="70"/>
    </row>
    <row r="29629" spans="22:22" x14ac:dyDescent="0.35">
      <c r="V29629" s="70"/>
    </row>
    <row r="29630" spans="22:22" x14ac:dyDescent="0.35">
      <c r="V29630" s="70"/>
    </row>
    <row r="29631" spans="22:22" x14ac:dyDescent="0.35">
      <c r="V29631" s="70"/>
    </row>
    <row r="29632" spans="22:22" x14ac:dyDescent="0.35">
      <c r="V29632" s="70"/>
    </row>
    <row r="29633" spans="22:22" x14ac:dyDescent="0.35">
      <c r="V29633" s="70"/>
    </row>
    <row r="29634" spans="22:22" x14ac:dyDescent="0.35">
      <c r="V29634" s="70"/>
    </row>
    <row r="29635" spans="22:22" x14ac:dyDescent="0.35">
      <c r="V29635" s="70"/>
    </row>
    <row r="29636" spans="22:22" x14ac:dyDescent="0.35">
      <c r="V29636" s="70"/>
    </row>
    <row r="29637" spans="22:22" x14ac:dyDescent="0.35">
      <c r="V29637" s="70"/>
    </row>
    <row r="29638" spans="22:22" x14ac:dyDescent="0.35">
      <c r="V29638" s="70"/>
    </row>
    <row r="29639" spans="22:22" x14ac:dyDescent="0.35">
      <c r="V29639" s="70"/>
    </row>
    <row r="29640" spans="22:22" x14ac:dyDescent="0.35">
      <c r="V29640" s="70"/>
    </row>
    <row r="29641" spans="22:22" x14ac:dyDescent="0.35">
      <c r="V29641" s="70"/>
    </row>
    <row r="29642" spans="22:22" x14ac:dyDescent="0.35">
      <c r="V29642" s="70"/>
    </row>
    <row r="29643" spans="22:22" x14ac:dyDescent="0.35">
      <c r="V29643" s="70"/>
    </row>
    <row r="29644" spans="22:22" x14ac:dyDescent="0.35">
      <c r="V29644" s="70"/>
    </row>
    <row r="29645" spans="22:22" x14ac:dyDescent="0.35">
      <c r="V29645" s="70"/>
    </row>
    <row r="29646" spans="22:22" x14ac:dyDescent="0.35">
      <c r="V29646" s="70"/>
    </row>
    <row r="29647" spans="22:22" x14ac:dyDescent="0.35">
      <c r="V29647" s="70"/>
    </row>
    <row r="29648" spans="22:22" x14ac:dyDescent="0.35">
      <c r="V29648" s="70"/>
    </row>
    <row r="29649" spans="22:22" x14ac:dyDescent="0.35">
      <c r="V29649" s="70"/>
    </row>
    <row r="29650" spans="22:22" x14ac:dyDescent="0.35">
      <c r="V29650" s="70"/>
    </row>
    <row r="29651" spans="22:22" x14ac:dyDescent="0.35">
      <c r="V29651" s="70"/>
    </row>
    <row r="29652" spans="22:22" x14ac:dyDescent="0.35">
      <c r="V29652" s="70"/>
    </row>
    <row r="29653" spans="22:22" x14ac:dyDescent="0.35">
      <c r="V29653" s="70"/>
    </row>
    <row r="29654" spans="22:22" x14ac:dyDescent="0.35">
      <c r="V29654" s="70"/>
    </row>
    <row r="29655" spans="22:22" x14ac:dyDescent="0.35">
      <c r="V29655" s="70"/>
    </row>
    <row r="29656" spans="22:22" x14ac:dyDescent="0.35">
      <c r="V29656" s="70"/>
    </row>
    <row r="29657" spans="22:22" x14ac:dyDescent="0.35">
      <c r="V29657" s="70"/>
    </row>
    <row r="29658" spans="22:22" x14ac:dyDescent="0.35">
      <c r="V29658" s="70"/>
    </row>
    <row r="29659" spans="22:22" x14ac:dyDescent="0.35">
      <c r="V29659" s="70"/>
    </row>
    <row r="29660" spans="22:22" x14ac:dyDescent="0.35">
      <c r="V29660" s="70"/>
    </row>
    <row r="29661" spans="22:22" x14ac:dyDescent="0.35">
      <c r="V29661" s="70"/>
    </row>
    <row r="29662" spans="22:22" x14ac:dyDescent="0.35">
      <c r="V29662" s="70"/>
    </row>
    <row r="29663" spans="22:22" x14ac:dyDescent="0.35">
      <c r="V29663" s="70"/>
    </row>
    <row r="29664" spans="22:22" x14ac:dyDescent="0.35">
      <c r="V29664" s="70"/>
    </row>
    <row r="29665" spans="22:22" x14ac:dyDescent="0.35">
      <c r="V29665" s="70"/>
    </row>
    <row r="29666" spans="22:22" x14ac:dyDescent="0.35">
      <c r="V29666" s="70"/>
    </row>
    <row r="29667" spans="22:22" x14ac:dyDescent="0.35">
      <c r="V29667" s="70"/>
    </row>
    <row r="29668" spans="22:22" x14ac:dyDescent="0.35">
      <c r="V29668" s="70"/>
    </row>
    <row r="29669" spans="22:22" x14ac:dyDescent="0.35">
      <c r="V29669" s="70"/>
    </row>
    <row r="29670" spans="22:22" x14ac:dyDescent="0.35">
      <c r="V29670" s="70"/>
    </row>
    <row r="29671" spans="22:22" x14ac:dyDescent="0.35">
      <c r="V29671" s="70"/>
    </row>
    <row r="29672" spans="22:22" x14ac:dyDescent="0.35">
      <c r="V29672" s="70"/>
    </row>
    <row r="29673" spans="22:22" x14ac:dyDescent="0.35">
      <c r="V29673" s="70"/>
    </row>
    <row r="29674" spans="22:22" x14ac:dyDescent="0.35">
      <c r="V29674" s="70"/>
    </row>
    <row r="29675" spans="22:22" x14ac:dyDescent="0.35">
      <c r="V29675" s="70"/>
    </row>
    <row r="29676" spans="22:22" x14ac:dyDescent="0.35">
      <c r="V29676" s="70"/>
    </row>
    <row r="29677" spans="22:22" x14ac:dyDescent="0.35">
      <c r="V29677" s="70"/>
    </row>
    <row r="29678" spans="22:22" x14ac:dyDescent="0.35">
      <c r="V29678" s="70"/>
    </row>
    <row r="29679" spans="22:22" x14ac:dyDescent="0.35">
      <c r="V29679" s="70"/>
    </row>
    <row r="29680" spans="22:22" x14ac:dyDescent="0.35">
      <c r="V29680" s="70"/>
    </row>
    <row r="29681" spans="22:22" x14ac:dyDescent="0.35">
      <c r="V29681" s="70"/>
    </row>
    <row r="29682" spans="22:22" x14ac:dyDescent="0.35">
      <c r="V29682" s="70"/>
    </row>
    <row r="29683" spans="22:22" x14ac:dyDescent="0.35">
      <c r="V29683" s="70"/>
    </row>
    <row r="29684" spans="22:22" x14ac:dyDescent="0.35">
      <c r="V29684" s="70"/>
    </row>
    <row r="29685" spans="22:22" x14ac:dyDescent="0.35">
      <c r="V29685" s="70"/>
    </row>
    <row r="29686" spans="22:22" x14ac:dyDescent="0.35">
      <c r="V29686" s="70"/>
    </row>
    <row r="29687" spans="22:22" x14ac:dyDescent="0.35">
      <c r="V29687" s="70"/>
    </row>
    <row r="29688" spans="22:22" x14ac:dyDescent="0.35">
      <c r="V29688" s="70"/>
    </row>
    <row r="29689" spans="22:22" x14ac:dyDescent="0.35">
      <c r="V29689" s="70"/>
    </row>
    <row r="29690" spans="22:22" x14ac:dyDescent="0.35">
      <c r="V29690" s="70"/>
    </row>
    <row r="29691" spans="22:22" x14ac:dyDescent="0.35">
      <c r="V29691" s="70"/>
    </row>
    <row r="29692" spans="22:22" x14ac:dyDescent="0.35">
      <c r="V29692" s="70"/>
    </row>
    <row r="29693" spans="22:22" x14ac:dyDescent="0.35">
      <c r="V29693" s="70"/>
    </row>
    <row r="29694" spans="22:22" x14ac:dyDescent="0.35">
      <c r="V29694" s="70"/>
    </row>
    <row r="29695" spans="22:22" x14ac:dyDescent="0.35">
      <c r="V29695" s="70"/>
    </row>
    <row r="29696" spans="22:22" x14ac:dyDescent="0.35">
      <c r="V29696" s="70"/>
    </row>
    <row r="29697" spans="22:22" x14ac:dyDescent="0.35">
      <c r="V29697" s="70"/>
    </row>
    <row r="29698" spans="22:22" x14ac:dyDescent="0.35">
      <c r="V29698" s="70"/>
    </row>
    <row r="29699" spans="22:22" x14ac:dyDescent="0.35">
      <c r="V29699" s="70"/>
    </row>
    <row r="29700" spans="22:22" x14ac:dyDescent="0.35">
      <c r="V29700" s="70"/>
    </row>
    <row r="29701" spans="22:22" x14ac:dyDescent="0.35">
      <c r="V29701" s="70"/>
    </row>
    <row r="29702" spans="22:22" x14ac:dyDescent="0.35">
      <c r="V29702" s="70"/>
    </row>
    <row r="29703" spans="22:22" x14ac:dyDescent="0.35">
      <c r="V29703" s="70"/>
    </row>
    <row r="29704" spans="22:22" x14ac:dyDescent="0.35">
      <c r="V29704" s="70"/>
    </row>
    <row r="29705" spans="22:22" x14ac:dyDescent="0.35">
      <c r="V29705" s="70"/>
    </row>
    <row r="29706" spans="22:22" x14ac:dyDescent="0.35">
      <c r="V29706" s="70"/>
    </row>
    <row r="29707" spans="22:22" x14ac:dyDescent="0.35">
      <c r="V29707" s="70"/>
    </row>
    <row r="29708" spans="22:22" x14ac:dyDescent="0.35">
      <c r="V29708" s="70"/>
    </row>
    <row r="29709" spans="22:22" x14ac:dyDescent="0.35">
      <c r="V29709" s="70"/>
    </row>
    <row r="29710" spans="22:22" x14ac:dyDescent="0.35">
      <c r="V29710" s="70"/>
    </row>
    <row r="29711" spans="22:22" x14ac:dyDescent="0.35">
      <c r="V29711" s="70"/>
    </row>
    <row r="29712" spans="22:22" x14ac:dyDescent="0.35">
      <c r="V29712" s="70"/>
    </row>
    <row r="29713" spans="22:22" x14ac:dyDescent="0.35">
      <c r="V29713" s="70"/>
    </row>
    <row r="29714" spans="22:22" x14ac:dyDescent="0.35">
      <c r="V29714" s="70"/>
    </row>
    <row r="29715" spans="22:22" x14ac:dyDescent="0.35">
      <c r="V29715" s="70"/>
    </row>
    <row r="29716" spans="22:22" x14ac:dyDescent="0.35">
      <c r="V29716" s="70"/>
    </row>
    <row r="29717" spans="22:22" x14ac:dyDescent="0.35">
      <c r="V29717" s="70"/>
    </row>
    <row r="29718" spans="22:22" x14ac:dyDescent="0.35">
      <c r="V29718" s="70"/>
    </row>
    <row r="29719" spans="22:22" x14ac:dyDescent="0.35">
      <c r="V29719" s="70"/>
    </row>
    <row r="29720" spans="22:22" x14ac:dyDescent="0.35">
      <c r="V29720" s="70"/>
    </row>
    <row r="29721" spans="22:22" x14ac:dyDescent="0.35">
      <c r="V29721" s="70"/>
    </row>
    <row r="29722" spans="22:22" x14ac:dyDescent="0.35">
      <c r="V29722" s="70"/>
    </row>
    <row r="29723" spans="22:22" x14ac:dyDescent="0.35">
      <c r="V29723" s="70"/>
    </row>
    <row r="29724" spans="22:22" x14ac:dyDescent="0.35">
      <c r="V29724" s="70"/>
    </row>
    <row r="29725" spans="22:22" x14ac:dyDescent="0.35">
      <c r="V29725" s="70"/>
    </row>
    <row r="29726" spans="22:22" x14ac:dyDescent="0.35">
      <c r="V29726" s="70"/>
    </row>
    <row r="29727" spans="22:22" x14ac:dyDescent="0.35">
      <c r="V29727" s="70"/>
    </row>
    <row r="29728" spans="22:22" x14ac:dyDescent="0.35">
      <c r="V29728" s="70"/>
    </row>
    <row r="29729" spans="22:22" x14ac:dyDescent="0.35">
      <c r="V29729" s="70"/>
    </row>
    <row r="29730" spans="22:22" x14ac:dyDescent="0.35">
      <c r="V29730" s="70"/>
    </row>
    <row r="29731" spans="22:22" x14ac:dyDescent="0.35">
      <c r="V29731" s="70"/>
    </row>
    <row r="29732" spans="22:22" x14ac:dyDescent="0.35">
      <c r="V29732" s="70"/>
    </row>
    <row r="29733" spans="22:22" x14ac:dyDescent="0.35">
      <c r="V29733" s="70"/>
    </row>
    <row r="29734" spans="22:22" x14ac:dyDescent="0.35">
      <c r="V29734" s="70"/>
    </row>
    <row r="29735" spans="22:22" x14ac:dyDescent="0.35">
      <c r="V29735" s="70"/>
    </row>
    <row r="29736" spans="22:22" x14ac:dyDescent="0.35">
      <c r="V29736" s="70"/>
    </row>
    <row r="29737" spans="22:22" x14ac:dyDescent="0.35">
      <c r="V29737" s="70"/>
    </row>
    <row r="29738" spans="22:22" x14ac:dyDescent="0.35">
      <c r="V29738" s="70"/>
    </row>
    <row r="29739" spans="22:22" x14ac:dyDescent="0.35">
      <c r="V29739" s="70"/>
    </row>
    <row r="29740" spans="22:22" x14ac:dyDescent="0.35">
      <c r="V29740" s="70"/>
    </row>
    <row r="29741" spans="22:22" x14ac:dyDescent="0.35">
      <c r="V29741" s="70"/>
    </row>
    <row r="29742" spans="22:22" x14ac:dyDescent="0.35">
      <c r="V29742" s="70"/>
    </row>
    <row r="29743" spans="22:22" x14ac:dyDescent="0.35">
      <c r="V29743" s="70"/>
    </row>
    <row r="29744" spans="22:22" x14ac:dyDescent="0.35">
      <c r="V29744" s="70"/>
    </row>
    <row r="29745" spans="22:22" x14ac:dyDescent="0.35">
      <c r="V29745" s="70"/>
    </row>
    <row r="29746" spans="22:22" x14ac:dyDescent="0.35">
      <c r="V29746" s="70"/>
    </row>
    <row r="29747" spans="22:22" x14ac:dyDescent="0.35">
      <c r="V29747" s="70"/>
    </row>
    <row r="29748" spans="22:22" x14ac:dyDescent="0.35">
      <c r="V29748" s="70"/>
    </row>
    <row r="29749" spans="22:22" x14ac:dyDescent="0.35">
      <c r="V29749" s="70"/>
    </row>
    <row r="29750" spans="22:22" x14ac:dyDescent="0.35">
      <c r="V29750" s="70"/>
    </row>
    <row r="29751" spans="22:22" x14ac:dyDescent="0.35">
      <c r="V29751" s="70"/>
    </row>
    <row r="29752" spans="22:22" x14ac:dyDescent="0.35">
      <c r="V29752" s="70"/>
    </row>
    <row r="29753" spans="22:22" x14ac:dyDescent="0.35">
      <c r="V29753" s="70"/>
    </row>
    <row r="29754" spans="22:22" x14ac:dyDescent="0.35">
      <c r="V29754" s="70"/>
    </row>
    <row r="29755" spans="22:22" x14ac:dyDescent="0.35">
      <c r="V29755" s="70"/>
    </row>
    <row r="29756" spans="22:22" x14ac:dyDescent="0.35">
      <c r="V29756" s="70"/>
    </row>
    <row r="29757" spans="22:22" x14ac:dyDescent="0.35">
      <c r="V29757" s="70"/>
    </row>
    <row r="29758" spans="22:22" x14ac:dyDescent="0.35">
      <c r="V29758" s="70"/>
    </row>
    <row r="29759" spans="22:22" x14ac:dyDescent="0.35">
      <c r="V29759" s="70"/>
    </row>
    <row r="29760" spans="22:22" x14ac:dyDescent="0.35">
      <c r="V29760" s="70"/>
    </row>
    <row r="29761" spans="22:22" x14ac:dyDescent="0.35">
      <c r="V29761" s="70"/>
    </row>
    <row r="29762" spans="22:22" x14ac:dyDescent="0.35">
      <c r="V29762" s="70"/>
    </row>
    <row r="29763" spans="22:22" x14ac:dyDescent="0.35">
      <c r="V29763" s="70"/>
    </row>
    <row r="29764" spans="22:22" x14ac:dyDescent="0.35">
      <c r="V29764" s="70"/>
    </row>
    <row r="29765" spans="22:22" x14ac:dyDescent="0.35">
      <c r="V29765" s="70"/>
    </row>
    <row r="29766" spans="22:22" x14ac:dyDescent="0.35">
      <c r="V29766" s="70"/>
    </row>
    <row r="29767" spans="22:22" x14ac:dyDescent="0.35">
      <c r="V29767" s="70"/>
    </row>
    <row r="29768" spans="22:22" x14ac:dyDescent="0.35">
      <c r="V29768" s="70"/>
    </row>
    <row r="29769" spans="22:22" x14ac:dyDescent="0.35">
      <c r="V29769" s="70"/>
    </row>
    <row r="29770" spans="22:22" x14ac:dyDescent="0.35">
      <c r="V29770" s="70"/>
    </row>
    <row r="29771" spans="22:22" x14ac:dyDescent="0.35">
      <c r="V29771" s="70"/>
    </row>
    <row r="29772" spans="22:22" x14ac:dyDescent="0.35">
      <c r="V29772" s="70"/>
    </row>
    <row r="29773" spans="22:22" x14ac:dyDescent="0.35">
      <c r="V29773" s="70"/>
    </row>
    <row r="29774" spans="22:22" x14ac:dyDescent="0.35">
      <c r="V29774" s="70"/>
    </row>
    <row r="29775" spans="22:22" x14ac:dyDescent="0.35">
      <c r="V29775" s="70"/>
    </row>
    <row r="29776" spans="22:22" x14ac:dyDescent="0.35">
      <c r="V29776" s="70"/>
    </row>
    <row r="29777" spans="22:22" x14ac:dyDescent="0.35">
      <c r="V29777" s="70"/>
    </row>
    <row r="29778" spans="22:22" x14ac:dyDescent="0.35">
      <c r="V29778" s="70"/>
    </row>
    <row r="29779" spans="22:22" x14ac:dyDescent="0.35">
      <c r="V29779" s="70"/>
    </row>
    <row r="29780" spans="22:22" x14ac:dyDescent="0.35">
      <c r="V29780" s="70"/>
    </row>
    <row r="29781" spans="22:22" x14ac:dyDescent="0.35">
      <c r="V29781" s="70"/>
    </row>
    <row r="29782" spans="22:22" x14ac:dyDescent="0.35">
      <c r="V29782" s="70"/>
    </row>
    <row r="29783" spans="22:22" x14ac:dyDescent="0.35">
      <c r="V29783" s="70"/>
    </row>
    <row r="29784" spans="22:22" x14ac:dyDescent="0.35">
      <c r="V29784" s="70"/>
    </row>
    <row r="29785" spans="22:22" x14ac:dyDescent="0.35">
      <c r="V29785" s="70"/>
    </row>
    <row r="29786" spans="22:22" x14ac:dyDescent="0.35">
      <c r="V29786" s="70"/>
    </row>
    <row r="29787" spans="22:22" x14ac:dyDescent="0.35">
      <c r="V29787" s="70"/>
    </row>
    <row r="29788" spans="22:22" x14ac:dyDescent="0.35">
      <c r="V29788" s="70"/>
    </row>
    <row r="29789" spans="22:22" x14ac:dyDescent="0.35">
      <c r="V29789" s="70"/>
    </row>
    <row r="29790" spans="22:22" x14ac:dyDescent="0.35">
      <c r="V29790" s="70"/>
    </row>
    <row r="29791" spans="22:22" x14ac:dyDescent="0.35">
      <c r="V29791" s="70"/>
    </row>
    <row r="29792" spans="22:22" x14ac:dyDescent="0.35">
      <c r="V29792" s="70"/>
    </row>
    <row r="29793" spans="22:22" x14ac:dyDescent="0.35">
      <c r="V29793" s="70"/>
    </row>
    <row r="29794" spans="22:22" x14ac:dyDescent="0.35">
      <c r="V29794" s="70"/>
    </row>
    <row r="29795" spans="22:22" x14ac:dyDescent="0.35">
      <c r="V29795" s="70"/>
    </row>
    <row r="29796" spans="22:22" x14ac:dyDescent="0.35">
      <c r="V29796" s="70"/>
    </row>
    <row r="29797" spans="22:22" x14ac:dyDescent="0.35">
      <c r="V29797" s="70"/>
    </row>
    <row r="29798" spans="22:22" x14ac:dyDescent="0.35">
      <c r="V29798" s="70"/>
    </row>
    <row r="29799" spans="22:22" x14ac:dyDescent="0.35">
      <c r="V29799" s="70"/>
    </row>
    <row r="29800" spans="22:22" x14ac:dyDescent="0.35">
      <c r="V29800" s="70"/>
    </row>
    <row r="29801" spans="22:22" x14ac:dyDescent="0.35">
      <c r="V29801" s="70"/>
    </row>
    <row r="29802" spans="22:22" x14ac:dyDescent="0.35">
      <c r="V29802" s="70"/>
    </row>
    <row r="29803" spans="22:22" x14ac:dyDescent="0.35">
      <c r="V29803" s="70"/>
    </row>
    <row r="29804" spans="22:22" x14ac:dyDescent="0.35">
      <c r="V29804" s="70"/>
    </row>
    <row r="29805" spans="22:22" x14ac:dyDescent="0.35">
      <c r="V29805" s="70"/>
    </row>
    <row r="29806" spans="22:22" x14ac:dyDescent="0.35">
      <c r="V29806" s="70"/>
    </row>
    <row r="29807" spans="22:22" x14ac:dyDescent="0.35">
      <c r="V29807" s="70"/>
    </row>
    <row r="29808" spans="22:22" x14ac:dyDescent="0.35">
      <c r="V29808" s="70"/>
    </row>
    <row r="29809" spans="22:22" x14ac:dyDescent="0.35">
      <c r="V29809" s="70"/>
    </row>
    <row r="29810" spans="22:22" x14ac:dyDescent="0.35">
      <c r="V29810" s="70"/>
    </row>
    <row r="29811" spans="22:22" x14ac:dyDescent="0.35">
      <c r="V29811" s="70"/>
    </row>
    <row r="29812" spans="22:22" x14ac:dyDescent="0.35">
      <c r="V29812" s="70"/>
    </row>
    <row r="29813" spans="22:22" x14ac:dyDescent="0.35">
      <c r="V29813" s="70"/>
    </row>
    <row r="29814" spans="22:22" x14ac:dyDescent="0.35">
      <c r="V29814" s="70"/>
    </row>
    <row r="29815" spans="22:22" x14ac:dyDescent="0.35">
      <c r="V29815" s="70"/>
    </row>
    <row r="29816" spans="22:22" x14ac:dyDescent="0.35">
      <c r="V29816" s="70"/>
    </row>
    <row r="29817" spans="22:22" x14ac:dyDescent="0.35">
      <c r="V29817" s="70"/>
    </row>
    <row r="29818" spans="22:22" x14ac:dyDescent="0.35">
      <c r="V29818" s="70"/>
    </row>
    <row r="29819" spans="22:22" x14ac:dyDescent="0.35">
      <c r="V29819" s="70"/>
    </row>
    <row r="29820" spans="22:22" x14ac:dyDescent="0.35">
      <c r="V29820" s="70"/>
    </row>
    <row r="29821" spans="22:22" x14ac:dyDescent="0.35">
      <c r="V29821" s="70"/>
    </row>
    <row r="29822" spans="22:22" x14ac:dyDescent="0.35">
      <c r="V29822" s="70"/>
    </row>
    <row r="29823" spans="22:22" x14ac:dyDescent="0.35">
      <c r="V29823" s="70"/>
    </row>
    <row r="29824" spans="22:22" x14ac:dyDescent="0.35">
      <c r="V29824" s="70"/>
    </row>
    <row r="29825" spans="22:22" x14ac:dyDescent="0.35">
      <c r="V29825" s="70"/>
    </row>
    <row r="29826" spans="22:22" x14ac:dyDescent="0.35">
      <c r="V29826" s="70"/>
    </row>
    <row r="29827" spans="22:22" x14ac:dyDescent="0.35">
      <c r="V29827" s="70"/>
    </row>
    <row r="29828" spans="22:22" x14ac:dyDescent="0.35">
      <c r="V29828" s="70"/>
    </row>
    <row r="29829" spans="22:22" x14ac:dyDescent="0.35">
      <c r="V29829" s="70"/>
    </row>
    <row r="29830" spans="22:22" x14ac:dyDescent="0.35">
      <c r="V29830" s="70"/>
    </row>
    <row r="29831" spans="22:22" x14ac:dyDescent="0.35">
      <c r="V29831" s="70"/>
    </row>
    <row r="29832" spans="22:22" x14ac:dyDescent="0.35">
      <c r="V29832" s="70"/>
    </row>
    <row r="29833" spans="22:22" x14ac:dyDescent="0.35">
      <c r="V29833" s="70"/>
    </row>
    <row r="29834" spans="22:22" x14ac:dyDescent="0.35">
      <c r="V29834" s="70"/>
    </row>
    <row r="29835" spans="22:22" x14ac:dyDescent="0.35">
      <c r="V29835" s="70"/>
    </row>
    <row r="29836" spans="22:22" x14ac:dyDescent="0.35">
      <c r="V29836" s="70"/>
    </row>
    <row r="29837" spans="22:22" x14ac:dyDescent="0.35">
      <c r="V29837" s="70"/>
    </row>
    <row r="29838" spans="22:22" x14ac:dyDescent="0.35">
      <c r="V29838" s="70"/>
    </row>
    <row r="29839" spans="22:22" x14ac:dyDescent="0.35">
      <c r="V29839" s="70"/>
    </row>
    <row r="29840" spans="22:22" x14ac:dyDescent="0.35">
      <c r="V29840" s="70"/>
    </row>
    <row r="29841" spans="22:22" x14ac:dyDescent="0.35">
      <c r="V29841" s="70"/>
    </row>
    <row r="29842" spans="22:22" x14ac:dyDescent="0.35">
      <c r="V29842" s="70"/>
    </row>
    <row r="29843" spans="22:22" x14ac:dyDescent="0.35">
      <c r="V29843" s="70"/>
    </row>
    <row r="29844" spans="22:22" x14ac:dyDescent="0.35">
      <c r="V29844" s="70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  <row r="52973" spans="22:22" x14ac:dyDescent="0.35">
      <c r="V52973" s="17"/>
    </row>
    <row r="52974" spans="22:22" x14ac:dyDescent="0.35">
      <c r="V52974" s="17"/>
    </row>
    <row r="52975" spans="22:22" x14ac:dyDescent="0.35">
      <c r="V52975" s="17"/>
    </row>
    <row r="52976" spans="22:22" x14ac:dyDescent="0.35">
      <c r="V52976" s="17"/>
    </row>
    <row r="52977" spans="22:22" x14ac:dyDescent="0.35">
      <c r="V52977" s="17"/>
    </row>
    <row r="52978" spans="22:22" x14ac:dyDescent="0.35">
      <c r="V52978" s="17"/>
    </row>
    <row r="52979" spans="22:22" x14ac:dyDescent="0.35">
      <c r="V52979" s="17"/>
    </row>
    <row r="52980" spans="22:22" x14ac:dyDescent="0.35">
      <c r="V52980" s="17"/>
    </row>
    <row r="52981" spans="22:22" x14ac:dyDescent="0.35">
      <c r="V52981" s="17"/>
    </row>
    <row r="52982" spans="22:22" x14ac:dyDescent="0.35">
      <c r="V52982" s="17"/>
    </row>
    <row r="52983" spans="22:22" x14ac:dyDescent="0.35">
      <c r="V52983" s="17"/>
    </row>
    <row r="52984" spans="22:22" x14ac:dyDescent="0.35">
      <c r="V52984" s="17"/>
    </row>
    <row r="52985" spans="22:22" x14ac:dyDescent="0.35">
      <c r="V52985" s="17"/>
    </row>
    <row r="52986" spans="22:22" x14ac:dyDescent="0.35">
      <c r="V52986" s="17"/>
    </row>
    <row r="52987" spans="22:22" x14ac:dyDescent="0.35">
      <c r="V52987" s="17"/>
    </row>
    <row r="52988" spans="22:22" x14ac:dyDescent="0.35">
      <c r="V52988" s="17"/>
    </row>
    <row r="52989" spans="22:22" x14ac:dyDescent="0.35">
      <c r="V52989" s="17"/>
    </row>
    <row r="52990" spans="22:22" x14ac:dyDescent="0.35">
      <c r="V52990" s="17"/>
    </row>
    <row r="52991" spans="22:22" x14ac:dyDescent="0.35">
      <c r="V52991" s="17"/>
    </row>
    <row r="52992" spans="22:22" x14ac:dyDescent="0.35">
      <c r="V52992" s="17"/>
    </row>
    <row r="52993" spans="22:22" x14ac:dyDescent="0.35">
      <c r="V52993" s="17"/>
    </row>
    <row r="52994" spans="22:22" x14ac:dyDescent="0.35">
      <c r="V52994" s="17"/>
    </row>
    <row r="52995" spans="22:22" x14ac:dyDescent="0.35">
      <c r="V52995" s="17"/>
    </row>
    <row r="52996" spans="22:22" x14ac:dyDescent="0.35">
      <c r="V52996" s="17"/>
    </row>
    <row r="52997" spans="22:22" x14ac:dyDescent="0.35">
      <c r="V52997" s="17"/>
    </row>
    <row r="52998" spans="22:22" x14ac:dyDescent="0.35">
      <c r="V52998" s="17"/>
    </row>
    <row r="52999" spans="22:22" x14ac:dyDescent="0.35">
      <c r="V52999" s="17"/>
    </row>
    <row r="53000" spans="22:22" x14ac:dyDescent="0.35">
      <c r="V53000" s="17"/>
    </row>
    <row r="53001" spans="22:22" x14ac:dyDescent="0.35">
      <c r="V53001" s="17"/>
    </row>
    <row r="53002" spans="22:22" x14ac:dyDescent="0.35">
      <c r="V53002" s="17"/>
    </row>
    <row r="53003" spans="22:22" x14ac:dyDescent="0.35">
      <c r="V53003" s="17"/>
    </row>
    <row r="53004" spans="22:22" x14ac:dyDescent="0.35">
      <c r="V53004" s="17"/>
    </row>
    <row r="53005" spans="22:22" x14ac:dyDescent="0.35">
      <c r="V53005" s="17"/>
    </row>
    <row r="53006" spans="22:22" x14ac:dyDescent="0.35">
      <c r="V53006" s="17"/>
    </row>
    <row r="53007" spans="22:22" x14ac:dyDescent="0.35">
      <c r="V53007" s="17"/>
    </row>
    <row r="53008" spans="22:22" x14ac:dyDescent="0.35">
      <c r="V53008" s="17"/>
    </row>
    <row r="53009" spans="22:22" x14ac:dyDescent="0.35">
      <c r="V53009" s="17"/>
    </row>
    <row r="53010" spans="22:22" x14ac:dyDescent="0.35">
      <c r="V53010" s="17"/>
    </row>
    <row r="53011" spans="22:22" x14ac:dyDescent="0.35">
      <c r="V53011" s="17"/>
    </row>
    <row r="53012" spans="22:22" x14ac:dyDescent="0.35">
      <c r="V53012" s="17"/>
    </row>
    <row r="53013" spans="22:22" x14ac:dyDescent="0.35">
      <c r="V53013" s="17"/>
    </row>
    <row r="53014" spans="22:22" x14ac:dyDescent="0.35">
      <c r="V53014" s="17"/>
    </row>
    <row r="53015" spans="22:22" x14ac:dyDescent="0.35">
      <c r="V53015" s="17"/>
    </row>
    <row r="53016" spans="22:22" x14ac:dyDescent="0.35">
      <c r="V53016" s="17"/>
    </row>
    <row r="53017" spans="22:22" x14ac:dyDescent="0.35">
      <c r="V53017" s="17"/>
    </row>
    <row r="53018" spans="22:22" x14ac:dyDescent="0.35">
      <c r="V53018" s="17"/>
    </row>
    <row r="53019" spans="22:22" x14ac:dyDescent="0.35">
      <c r="V53019" s="17"/>
    </row>
    <row r="53020" spans="22:22" x14ac:dyDescent="0.35">
      <c r="V53020" s="17"/>
    </row>
    <row r="53021" spans="22:22" x14ac:dyDescent="0.35">
      <c r="V53021" s="17"/>
    </row>
    <row r="53022" spans="22:22" x14ac:dyDescent="0.35">
      <c r="V53022" s="17"/>
    </row>
    <row r="53023" spans="22:22" x14ac:dyDescent="0.35">
      <c r="V53023" s="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G19"/>
  <sheetViews>
    <sheetView zoomScaleNormal="100" workbookViewId="0">
      <pane xSplit="4" ySplit="7" topLeftCell="K8" activePane="bottomRight" state="frozen"/>
      <selection pane="topRight" activeCell="E1" sqref="E1"/>
      <selection pane="bottomLeft" activeCell="A9" sqref="A9"/>
      <selection pane="bottomRight" activeCell="Z10" sqref="Z10"/>
    </sheetView>
  </sheetViews>
  <sheetFormatPr defaultRowHeight="14.5" x14ac:dyDescent="0.35"/>
  <cols>
    <col min="3" max="3" width="19.90625" bestFit="1" customWidth="1"/>
    <col min="4" max="4" width="24.90625" customWidth="1"/>
    <col min="5" max="25" width="14.6328125" customWidth="1"/>
    <col min="26" max="26" width="15.7265625" bestFit="1" customWidth="1"/>
    <col min="27" max="55" width="14.6328125" customWidth="1"/>
  </cols>
  <sheetData>
    <row r="1" spans="1:1775" s="52" customFormat="1" ht="23" x14ac:dyDescent="0.5">
      <c r="A1" s="59" t="s">
        <v>110</v>
      </c>
      <c r="B1" s="55"/>
    </row>
    <row r="2" spans="1:1775" s="52" customFormat="1" x14ac:dyDescent="0.35">
      <c r="B2" s="55"/>
    </row>
    <row r="3" spans="1:1775" s="52" customFormat="1" x14ac:dyDescent="0.35">
      <c r="B3" s="55"/>
    </row>
    <row r="4" spans="1:1775" s="52" customFormat="1" ht="20" x14ac:dyDescent="0.4">
      <c r="A4" s="32" t="s">
        <v>113</v>
      </c>
      <c r="B4" s="55"/>
    </row>
    <row r="5" spans="1:1775" s="52" customFormat="1" x14ac:dyDescent="0.35">
      <c r="A5" s="34"/>
      <c r="B5" s="55"/>
    </row>
    <row r="6" spans="1:1775" s="52" customFormat="1" x14ac:dyDescent="0.35">
      <c r="A6" s="34"/>
      <c r="B6" s="55" t="s">
        <v>227</v>
      </c>
    </row>
    <row r="7" spans="1:1775" s="30" customFormat="1" x14ac:dyDescent="0.35">
      <c r="E7" s="30">
        <v>1971</v>
      </c>
      <c r="F7" s="30">
        <f t="shared" ref="F7:X7" si="0">E7+1</f>
        <v>1972</v>
      </c>
      <c r="G7" s="30">
        <f t="shared" si="0"/>
        <v>1973</v>
      </c>
      <c r="H7" s="30">
        <f t="shared" si="0"/>
        <v>1974</v>
      </c>
      <c r="I7" s="30">
        <f t="shared" si="0"/>
        <v>1975</v>
      </c>
      <c r="J7" s="30">
        <f t="shared" si="0"/>
        <v>1976</v>
      </c>
      <c r="K7" s="30">
        <f t="shared" si="0"/>
        <v>1977</v>
      </c>
      <c r="L7" s="30">
        <f t="shared" si="0"/>
        <v>1978</v>
      </c>
      <c r="M7" s="30">
        <f t="shared" si="0"/>
        <v>1979</v>
      </c>
      <c r="N7" s="30">
        <f t="shared" si="0"/>
        <v>1980</v>
      </c>
      <c r="O7" s="30">
        <f t="shared" si="0"/>
        <v>1981</v>
      </c>
      <c r="P7" s="30">
        <f t="shared" si="0"/>
        <v>1982</v>
      </c>
      <c r="Q7" s="30">
        <f t="shared" si="0"/>
        <v>1983</v>
      </c>
      <c r="R7" s="30">
        <f t="shared" si="0"/>
        <v>1984</v>
      </c>
      <c r="S7" s="30">
        <f t="shared" si="0"/>
        <v>1985</v>
      </c>
      <c r="T7" s="30">
        <f t="shared" si="0"/>
        <v>1986</v>
      </c>
      <c r="U7" s="30">
        <f t="shared" si="0"/>
        <v>1987</v>
      </c>
      <c r="V7" s="30">
        <f t="shared" si="0"/>
        <v>1988</v>
      </c>
      <c r="W7" s="30">
        <f t="shared" si="0"/>
        <v>1989</v>
      </c>
      <c r="X7" s="30">
        <f t="shared" si="0"/>
        <v>1990</v>
      </c>
      <c r="Y7" s="30">
        <v>1991</v>
      </c>
      <c r="Z7" s="30">
        <v>1992</v>
      </c>
      <c r="AA7" s="30">
        <v>1993</v>
      </c>
      <c r="AB7" s="30">
        <v>1994</v>
      </c>
      <c r="AC7" s="30">
        <v>1995</v>
      </c>
      <c r="AD7" s="30">
        <v>1996</v>
      </c>
      <c r="AE7" s="30">
        <v>1997</v>
      </c>
      <c r="AF7" s="30">
        <v>1998</v>
      </c>
      <c r="AG7" s="30">
        <v>1999</v>
      </c>
      <c r="AH7" s="30">
        <v>2000</v>
      </c>
      <c r="AI7" s="30">
        <v>2001</v>
      </c>
      <c r="AJ7" s="30">
        <v>2002</v>
      </c>
      <c r="AK7" s="30">
        <v>2003</v>
      </c>
      <c r="AL7" s="30">
        <v>2004</v>
      </c>
      <c r="AM7" s="30">
        <v>2005</v>
      </c>
      <c r="AN7" s="30">
        <v>2006</v>
      </c>
      <c r="AO7" s="30">
        <v>2007</v>
      </c>
      <c r="AP7" s="30">
        <v>2008</v>
      </c>
      <c r="AQ7" s="30">
        <v>2009</v>
      </c>
      <c r="AR7" s="30">
        <v>2010</v>
      </c>
      <c r="AS7" s="30">
        <f t="shared" ref="AS7:AZ7" si="1">AR7+1</f>
        <v>2011</v>
      </c>
      <c r="AT7" s="30">
        <f t="shared" si="1"/>
        <v>2012</v>
      </c>
      <c r="AU7" s="30">
        <f t="shared" si="1"/>
        <v>2013</v>
      </c>
      <c r="AV7" s="30">
        <f t="shared" si="1"/>
        <v>2014</v>
      </c>
      <c r="AW7" s="30">
        <f t="shared" si="1"/>
        <v>2015</v>
      </c>
      <c r="AX7" s="30">
        <f t="shared" si="1"/>
        <v>2016</v>
      </c>
      <c r="AY7" s="30">
        <f t="shared" si="1"/>
        <v>2017</v>
      </c>
      <c r="AZ7" s="30">
        <f t="shared" si="1"/>
        <v>2018</v>
      </c>
      <c r="BA7" s="30">
        <v>2019</v>
      </c>
      <c r="BB7" s="30">
        <v>2020</v>
      </c>
      <c r="BC7" s="30">
        <v>2021</v>
      </c>
      <c r="BD7" s="89"/>
      <c r="BE7" s="89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</row>
    <row r="8" spans="1:1775" s="25" customFormat="1" ht="29" x14ac:dyDescent="0.35">
      <c r="A8" s="51" t="s">
        <v>377</v>
      </c>
      <c r="C8" s="25" t="s">
        <v>373</v>
      </c>
      <c r="D8" s="167" t="s">
        <v>372</v>
      </c>
      <c r="E8" s="68" t="s">
        <v>246</v>
      </c>
      <c r="F8" s="68" t="s">
        <v>246</v>
      </c>
      <c r="G8" s="68" t="s">
        <v>246</v>
      </c>
      <c r="H8" s="68" t="s">
        <v>246</v>
      </c>
      <c r="I8" s="68" t="s">
        <v>246</v>
      </c>
      <c r="J8" s="68" t="s">
        <v>246</v>
      </c>
      <c r="K8" s="68" t="s">
        <v>246</v>
      </c>
      <c r="L8" s="68" t="s">
        <v>246</v>
      </c>
      <c r="M8" s="68" t="s">
        <v>246</v>
      </c>
      <c r="N8" s="68" t="s">
        <v>246</v>
      </c>
      <c r="O8" s="68" t="s">
        <v>246</v>
      </c>
      <c r="P8" s="68" t="s">
        <v>246</v>
      </c>
      <c r="Q8" s="68" t="s">
        <v>246</v>
      </c>
      <c r="R8" s="68" t="s">
        <v>246</v>
      </c>
      <c r="S8" s="68" t="s">
        <v>246</v>
      </c>
      <c r="T8" s="68" t="s">
        <v>246</v>
      </c>
      <c r="U8" s="68" t="s">
        <v>246</v>
      </c>
      <c r="V8" s="68" t="s">
        <v>246</v>
      </c>
      <c r="W8" s="68" t="s">
        <v>246</v>
      </c>
      <c r="X8" s="68" t="s">
        <v>246</v>
      </c>
      <c r="Y8" s="68" t="s">
        <v>246</v>
      </c>
      <c r="Z8" s="25">
        <f>'LAO FAO Land Cover Data'!H3*10^7</f>
        <v>31738000</v>
      </c>
      <c r="AA8" s="25">
        <f>'LAO FAO Land Cover Data'!I3*10^7</f>
        <v>32203000</v>
      </c>
      <c r="AB8" s="25">
        <f>'LAO FAO Land Cover Data'!J3*10^7</f>
        <v>32610000</v>
      </c>
      <c r="AC8" s="25">
        <f>'LAO FAO Land Cover Data'!K3*10^7</f>
        <v>32784000</v>
      </c>
      <c r="AD8" s="25">
        <f>'LAO FAO Land Cover Data'!L3*10^7</f>
        <v>33075000</v>
      </c>
      <c r="AE8" s="25">
        <f>'LAO FAO Land Cover Data'!M3*10^7</f>
        <v>34179000</v>
      </c>
      <c r="AF8" s="25">
        <f>'LAO FAO Land Cover Data'!N3*10^7</f>
        <v>34935000</v>
      </c>
      <c r="AG8" s="25">
        <f>'LAO FAO Land Cover Data'!O3*10^7</f>
        <v>35691000</v>
      </c>
      <c r="AH8" s="25">
        <f>'LAO FAO Land Cover Data'!P3*10^7</f>
        <v>36330000</v>
      </c>
      <c r="AI8" s="25">
        <f>'LAO FAO Land Cover Data'!Q3*10^7</f>
        <v>39760000</v>
      </c>
      <c r="AJ8" s="25">
        <f>'LAO FAO Land Cover Data'!R3*10^7</f>
        <v>43073000</v>
      </c>
      <c r="AK8" s="25">
        <f>'LAO FAO Land Cover Data'!S3*10^7</f>
        <v>48537000</v>
      </c>
      <c r="AL8" s="25">
        <f>'LAO FAO Land Cover Data'!T3*10^7</f>
        <v>52257000</v>
      </c>
      <c r="AM8" s="25">
        <f>'LAO FAO Land Cover Data'!U3*10^7</f>
        <v>55861000</v>
      </c>
      <c r="AN8" s="25">
        <f>'LAO FAO Land Cover Data'!V3*10^7</f>
        <v>58477000</v>
      </c>
      <c r="AO8" s="25">
        <f>'LAO FAO Land Cover Data'!W3*10^7</f>
        <v>63185000</v>
      </c>
      <c r="AP8" s="25">
        <f>'LAO FAO Land Cover Data'!X3*10^7</f>
        <v>66266000</v>
      </c>
      <c r="AQ8" s="25">
        <f>'LAO FAO Land Cover Data'!Y3*10^7</f>
        <v>69754000</v>
      </c>
      <c r="AR8" s="25">
        <f>'LAO FAO Land Cover Data'!Z3*10^7</f>
        <v>74172000</v>
      </c>
      <c r="AS8" s="25">
        <f>'LAO FAO Land Cover Data'!AA3*10^7</f>
        <v>78648000</v>
      </c>
      <c r="AT8" s="25">
        <f>'LAO FAO Land Cover Data'!AB3*10^7</f>
        <v>83181999.999999985</v>
      </c>
      <c r="AU8" s="25">
        <f>'LAO FAO Land Cover Data'!AC3*10^7</f>
        <v>97307000</v>
      </c>
      <c r="AV8" s="25">
        <f>'LAO FAO Land Cover Data'!AD3*10^7</f>
        <v>109514000</v>
      </c>
      <c r="AW8" s="25">
        <f>'LAO FAO Land Cover Data'!AE3*10^7</f>
        <v>115850000.00000001</v>
      </c>
      <c r="AX8" s="25">
        <f>'LAO FAO Land Cover Data'!AF3*10^7</f>
        <v>115908000</v>
      </c>
      <c r="AY8" s="25">
        <f>'LAO FAO Land Cover Data'!AG3*10^7</f>
        <v>116896000</v>
      </c>
      <c r="AZ8" s="25">
        <f>'LAO FAO Land Cover Data'!AH3*10^7</f>
        <v>117187000</v>
      </c>
      <c r="BA8" s="68" t="s">
        <v>209</v>
      </c>
      <c r="BB8" s="68" t="s">
        <v>209</v>
      </c>
      <c r="BC8" s="68" t="s">
        <v>209</v>
      </c>
    </row>
    <row r="9" spans="1:1775" s="25" customFormat="1" ht="29" x14ac:dyDescent="0.35">
      <c r="A9" s="138" t="s">
        <v>378</v>
      </c>
      <c r="B9" s="51"/>
      <c r="C9" s="87" t="s">
        <v>374</v>
      </c>
      <c r="D9" s="167" t="s">
        <v>379</v>
      </c>
      <c r="E9" s="68" t="s">
        <v>246</v>
      </c>
      <c r="F9" s="68" t="s">
        <v>246</v>
      </c>
      <c r="G9" s="68" t="s">
        <v>246</v>
      </c>
      <c r="H9" s="68" t="s">
        <v>246</v>
      </c>
      <c r="I9" s="68" t="s">
        <v>246</v>
      </c>
      <c r="J9" s="68" t="s">
        <v>246</v>
      </c>
      <c r="K9" s="68" t="s">
        <v>246</v>
      </c>
      <c r="L9" s="68" t="s">
        <v>246</v>
      </c>
      <c r="M9" s="68" t="s">
        <v>246</v>
      </c>
      <c r="N9" s="68" t="s">
        <v>246</v>
      </c>
      <c r="O9" s="68" t="s">
        <v>246</v>
      </c>
      <c r="P9" s="68" t="s">
        <v>246</v>
      </c>
      <c r="Q9" s="68" t="s">
        <v>246</v>
      </c>
      <c r="R9" s="68" t="s">
        <v>246</v>
      </c>
      <c r="S9" s="68" t="s">
        <v>246</v>
      </c>
      <c r="T9" s="68" t="s">
        <v>246</v>
      </c>
      <c r="U9" s="68" t="s">
        <v>246</v>
      </c>
      <c r="V9" s="68" t="s">
        <v>246</v>
      </c>
      <c r="W9" s="68" t="s">
        <v>246</v>
      </c>
      <c r="X9" s="68" t="s">
        <v>246</v>
      </c>
      <c r="Y9" s="68" t="s">
        <v>246</v>
      </c>
      <c r="Z9" s="25">
        <f>Z8*'LAO NPPo LPJmL'!B96</f>
        <v>25044530145.178078</v>
      </c>
      <c r="AA9" s="25">
        <f>AA8*'LAO NPPo LPJmL'!C96</f>
        <v>23390456714.273979</v>
      </c>
      <c r="AB9" s="25">
        <f>AB8*'LAO NPPo LPJmL'!D96</f>
        <v>21478357610.958904</v>
      </c>
      <c r="AC9" s="25">
        <f>AC8*'LAO NPPo LPJmL'!E96</f>
        <v>23896473166.02739</v>
      </c>
      <c r="AD9" s="25">
        <f>AD8*'LAO NPPo LPJmL'!F96</f>
        <v>24321427588.356167</v>
      </c>
      <c r="AE9" s="25">
        <f>AE8*'LAO NPPo LPJmL'!G96</f>
        <v>25418348280.082203</v>
      </c>
      <c r="AF9" s="25">
        <f>AF8*'LAO NPPo LPJmL'!H96</f>
        <v>23932293534.246578</v>
      </c>
      <c r="AG9" s="25">
        <f>AG8*'LAO NPPo LPJmL'!I96</f>
        <v>26782973759.794518</v>
      </c>
      <c r="AH9" s="25">
        <f>AH8*'LAO NPPo LPJmL'!J96</f>
        <v>21742211552.465748</v>
      </c>
      <c r="AI9" s="25">
        <f>AI8*'LAO NPPo LPJmL'!K96</f>
        <v>24764884188.49316</v>
      </c>
      <c r="AJ9" s="25">
        <f>AJ8*'LAO NPPo LPJmL'!L96</f>
        <v>29076725440.671227</v>
      </c>
      <c r="AK9" s="25">
        <f>AK8*'LAO NPPo LPJmL'!M96</f>
        <v>35157232734.534233</v>
      </c>
      <c r="AL9" s="25">
        <f>AL8*'LAO NPPo LPJmL'!N96</f>
        <v>36824583738.534271</v>
      </c>
      <c r="AM9" s="25">
        <f>AM8*'LAO NPPo LPJmL'!O96</f>
        <v>41733264124.945198</v>
      </c>
      <c r="AN9" s="25">
        <f>AN8*'LAO NPPo LPJmL'!P96</f>
        <v>42400770712.301369</v>
      </c>
      <c r="AO9" s="25">
        <f>AO8*'LAO NPPo LPJmL'!Q96</f>
        <v>44228453552.534264</v>
      </c>
      <c r="AP9" s="25">
        <f>AP8*'LAO NPPo LPJmL'!R96</f>
        <v>47021164443.013702</v>
      </c>
      <c r="AQ9" s="25">
        <f>AQ8*'LAO NPPo LPJmL'!S96</f>
        <v>48908290382.794525</v>
      </c>
      <c r="AR9" s="25">
        <f>AR8*'LAO NPPo LPJmL'!T96</f>
        <v>56044370312.383568</v>
      </c>
      <c r="AS9" s="68" t="s">
        <v>209</v>
      </c>
      <c r="AT9" s="68" t="s">
        <v>209</v>
      </c>
      <c r="AU9" s="68" t="s">
        <v>209</v>
      </c>
      <c r="AV9" s="68" t="s">
        <v>209</v>
      </c>
      <c r="AW9" s="68" t="s">
        <v>209</v>
      </c>
      <c r="AX9" s="68" t="s">
        <v>209</v>
      </c>
      <c r="AY9" s="68" t="s">
        <v>209</v>
      </c>
      <c r="AZ9" s="68" t="s">
        <v>209</v>
      </c>
      <c r="BA9" s="68" t="s">
        <v>209</v>
      </c>
      <c r="BB9" s="68" t="s">
        <v>209</v>
      </c>
      <c r="BC9" s="68" t="s">
        <v>209</v>
      </c>
    </row>
    <row r="10" spans="1:1775" s="25" customFormat="1" ht="29" x14ac:dyDescent="0.35">
      <c r="A10" s="138"/>
      <c r="B10" s="51"/>
      <c r="C10" s="87" t="s">
        <v>375</v>
      </c>
      <c r="D10" s="68" t="s">
        <v>376</v>
      </c>
      <c r="E10" s="68" t="s">
        <v>246</v>
      </c>
      <c r="F10" s="68" t="s">
        <v>246</v>
      </c>
      <c r="G10" s="68" t="s">
        <v>246</v>
      </c>
      <c r="H10" s="68" t="s">
        <v>246</v>
      </c>
      <c r="I10" s="68" t="s">
        <v>246</v>
      </c>
      <c r="J10" s="68" t="s">
        <v>246</v>
      </c>
      <c r="K10" s="68" t="s">
        <v>246</v>
      </c>
      <c r="L10" s="68" t="s">
        <v>246</v>
      </c>
      <c r="M10" s="68" t="s">
        <v>246</v>
      </c>
      <c r="N10" s="68" t="s">
        <v>246</v>
      </c>
      <c r="O10" s="68" t="s">
        <v>246</v>
      </c>
      <c r="P10" s="68" t="s">
        <v>246</v>
      </c>
      <c r="Q10" s="68" t="s">
        <v>246</v>
      </c>
      <c r="R10" s="68" t="s">
        <v>246</v>
      </c>
      <c r="S10" s="68" t="s">
        <v>246</v>
      </c>
      <c r="T10" s="68" t="s">
        <v>246</v>
      </c>
      <c r="U10" s="68" t="s">
        <v>246</v>
      </c>
      <c r="V10" s="68" t="s">
        <v>246</v>
      </c>
      <c r="W10" s="68" t="s">
        <v>246</v>
      </c>
      <c r="X10" s="68" t="s">
        <v>246</v>
      </c>
      <c r="Y10" s="68" t="s">
        <v>246</v>
      </c>
      <c r="Z10" s="25">
        <f>Z9/10^6</f>
        <v>25044.530145178076</v>
      </c>
      <c r="AA10" s="25">
        <f t="shared" ref="AA10:AR10" si="2">AA9/10^6</f>
        <v>23390.45671427398</v>
      </c>
      <c r="AB10" s="25">
        <f t="shared" si="2"/>
        <v>21478.357610958905</v>
      </c>
      <c r="AC10" s="25">
        <f t="shared" si="2"/>
        <v>23896.47316602739</v>
      </c>
      <c r="AD10" s="25">
        <f t="shared" si="2"/>
        <v>24321.427588356168</v>
      </c>
      <c r="AE10" s="25">
        <f t="shared" si="2"/>
        <v>25418.348280082202</v>
      </c>
      <c r="AF10" s="25">
        <f t="shared" si="2"/>
        <v>23932.293534246579</v>
      </c>
      <c r="AG10" s="25">
        <f t="shared" si="2"/>
        <v>26782.973759794517</v>
      </c>
      <c r="AH10" s="25">
        <f t="shared" si="2"/>
        <v>21742.211552465749</v>
      </c>
      <c r="AI10" s="25">
        <f t="shared" si="2"/>
        <v>24764.884188493161</v>
      </c>
      <c r="AJ10" s="25">
        <f t="shared" si="2"/>
        <v>29076.725440671227</v>
      </c>
      <c r="AK10" s="25">
        <f t="shared" si="2"/>
        <v>35157.232734534235</v>
      </c>
      <c r="AL10" s="25">
        <f t="shared" si="2"/>
        <v>36824.583738534275</v>
      </c>
      <c r="AM10" s="25">
        <f t="shared" si="2"/>
        <v>41733.264124945199</v>
      </c>
      <c r="AN10" s="25">
        <f t="shared" si="2"/>
        <v>42400.770712301368</v>
      </c>
      <c r="AO10" s="25">
        <f t="shared" si="2"/>
        <v>44228.453552534265</v>
      </c>
      <c r="AP10" s="25">
        <f t="shared" si="2"/>
        <v>47021.164443013702</v>
      </c>
      <c r="AQ10" s="25">
        <f t="shared" si="2"/>
        <v>48908.290382794527</v>
      </c>
      <c r="AR10" s="25">
        <f t="shared" si="2"/>
        <v>56044.370312383566</v>
      </c>
      <c r="AS10" s="68" t="s">
        <v>246</v>
      </c>
      <c r="AT10" s="68" t="s">
        <v>246</v>
      </c>
      <c r="AU10" s="68" t="s">
        <v>246</v>
      </c>
      <c r="AV10" s="68" t="s">
        <v>246</v>
      </c>
      <c r="AW10" s="68" t="s">
        <v>246</v>
      </c>
      <c r="AX10" s="68" t="s">
        <v>246</v>
      </c>
      <c r="AY10" s="68" t="s">
        <v>246</v>
      </c>
      <c r="AZ10" s="68" t="s">
        <v>246</v>
      </c>
      <c r="BA10" s="68" t="s">
        <v>246</v>
      </c>
      <c r="BB10" s="68" t="s">
        <v>246</v>
      </c>
      <c r="BC10" s="68" t="s">
        <v>246</v>
      </c>
    </row>
    <row r="11" spans="1:1775" s="38" customFormat="1" x14ac:dyDescent="0.35">
      <c r="A11" s="221"/>
      <c r="B11" s="220"/>
      <c r="C11" s="218"/>
      <c r="D11" s="219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</row>
    <row r="12" spans="1:1775" s="52" customFormat="1" x14ac:dyDescent="0.35">
      <c r="A12" s="130"/>
      <c r="B12" s="56"/>
      <c r="C12" s="97" t="s">
        <v>112</v>
      </c>
      <c r="D12" s="97" t="s">
        <v>86</v>
      </c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</row>
    <row r="13" spans="1:1775" s="52" customFormat="1" x14ac:dyDescent="0.35">
      <c r="A13" s="130"/>
      <c r="B13" s="56"/>
      <c r="C13" s="97" t="s">
        <v>112</v>
      </c>
      <c r="D13" s="99" t="s">
        <v>48</v>
      </c>
      <c r="E13" s="98">
        <f>E12*10000000</f>
        <v>0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</row>
    <row r="14" spans="1:1775" s="52" customFormat="1" x14ac:dyDescent="0.35">
      <c r="A14" s="130"/>
      <c r="B14" s="56"/>
      <c r="C14" s="98" t="s">
        <v>230</v>
      </c>
      <c r="D14" s="100">
        <v>0.5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</row>
    <row r="15" spans="1:1775" s="25" customFormat="1" x14ac:dyDescent="0.35">
      <c r="A15" s="138"/>
      <c r="B15" s="51"/>
      <c r="C15" s="98" t="s">
        <v>225</v>
      </c>
      <c r="D15" s="99" t="s">
        <v>228</v>
      </c>
      <c r="E15" s="98" t="e">
        <f>'LAO HANPP - Harvest, Ann Crops'!#REF!</f>
        <v>#REF!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8"/>
      <c r="BB15" s="98"/>
      <c r="BC15" s="98"/>
    </row>
    <row r="16" spans="1:1775" s="25" customFormat="1" ht="29" x14ac:dyDescent="0.35">
      <c r="A16" s="138"/>
      <c r="B16" s="51"/>
      <c r="C16" s="101" t="s">
        <v>226</v>
      </c>
      <c r="D16" s="99" t="s">
        <v>229</v>
      </c>
      <c r="E16" s="98" t="e">
        <f>E15*E14</f>
        <v>#REF!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8"/>
      <c r="BB16" s="98"/>
      <c r="BC16" s="98"/>
    </row>
    <row r="17" spans="1:55" s="52" customFormat="1" x14ac:dyDescent="0.35">
      <c r="A17" s="34"/>
      <c r="B17" s="55"/>
    </row>
    <row r="18" spans="1:55" s="48" customFormat="1" ht="16" thickBot="1" x14ac:dyDescent="0.4">
      <c r="A18" s="45"/>
      <c r="B18" s="46" t="s">
        <v>231</v>
      </c>
      <c r="C18" s="45"/>
      <c r="D18" s="45"/>
      <c r="E18" s="102" t="s">
        <v>246</v>
      </c>
      <c r="F18" s="102" t="s">
        <v>246</v>
      </c>
      <c r="G18" s="102" t="s">
        <v>246</v>
      </c>
      <c r="H18" s="102" t="s">
        <v>246</v>
      </c>
      <c r="I18" s="102" t="s">
        <v>246</v>
      </c>
      <c r="J18" s="102" t="s">
        <v>246</v>
      </c>
      <c r="K18" s="102" t="s">
        <v>246</v>
      </c>
      <c r="L18" s="102" t="s">
        <v>246</v>
      </c>
      <c r="M18" s="102" t="s">
        <v>246</v>
      </c>
      <c r="N18" s="102" t="s">
        <v>246</v>
      </c>
      <c r="O18" s="102" t="s">
        <v>246</v>
      </c>
      <c r="P18" s="102" t="s">
        <v>246</v>
      </c>
      <c r="Q18" s="102" t="s">
        <v>246</v>
      </c>
      <c r="R18" s="102" t="s">
        <v>246</v>
      </c>
      <c r="S18" s="102" t="s">
        <v>246</v>
      </c>
      <c r="T18" s="102" t="s">
        <v>246</v>
      </c>
      <c r="U18" s="102" t="s">
        <v>246</v>
      </c>
      <c r="V18" s="102" t="s">
        <v>246</v>
      </c>
      <c r="W18" s="102" t="s">
        <v>246</v>
      </c>
      <c r="X18" s="102" t="s">
        <v>246</v>
      </c>
      <c r="Y18" s="102" t="s">
        <v>246</v>
      </c>
      <c r="Z18" s="47">
        <f t="shared" ref="Z18:AR18" si="3">(Z9+Z16)/1000000</f>
        <v>25044.530145178076</v>
      </c>
      <c r="AA18" s="47">
        <f t="shared" si="3"/>
        <v>23390.45671427398</v>
      </c>
      <c r="AB18" s="47">
        <f t="shared" si="3"/>
        <v>21478.357610958905</v>
      </c>
      <c r="AC18" s="47">
        <f t="shared" si="3"/>
        <v>23896.47316602739</v>
      </c>
      <c r="AD18" s="47">
        <f t="shared" si="3"/>
        <v>24321.427588356168</v>
      </c>
      <c r="AE18" s="47">
        <f t="shared" si="3"/>
        <v>25418.348280082202</v>
      </c>
      <c r="AF18" s="47">
        <f t="shared" si="3"/>
        <v>23932.293534246579</v>
      </c>
      <c r="AG18" s="47">
        <f t="shared" si="3"/>
        <v>26782.973759794517</v>
      </c>
      <c r="AH18" s="47">
        <f t="shared" si="3"/>
        <v>21742.211552465749</v>
      </c>
      <c r="AI18" s="47">
        <f t="shared" si="3"/>
        <v>24764.884188493161</v>
      </c>
      <c r="AJ18" s="47">
        <f t="shared" si="3"/>
        <v>29076.725440671227</v>
      </c>
      <c r="AK18" s="47">
        <f t="shared" si="3"/>
        <v>35157.232734534235</v>
      </c>
      <c r="AL18" s="47">
        <f t="shared" si="3"/>
        <v>36824.583738534275</v>
      </c>
      <c r="AM18" s="47">
        <f t="shared" si="3"/>
        <v>41733.264124945199</v>
      </c>
      <c r="AN18" s="47">
        <f t="shared" si="3"/>
        <v>42400.770712301368</v>
      </c>
      <c r="AO18" s="47">
        <f t="shared" si="3"/>
        <v>44228.453552534265</v>
      </c>
      <c r="AP18" s="47">
        <f t="shared" si="3"/>
        <v>47021.164443013702</v>
      </c>
      <c r="AQ18" s="47">
        <f t="shared" si="3"/>
        <v>48908.290382794527</v>
      </c>
      <c r="AR18" s="47">
        <f t="shared" si="3"/>
        <v>56044.370312383566</v>
      </c>
      <c r="AS18" s="102" t="s">
        <v>246</v>
      </c>
      <c r="AT18" s="102" t="s">
        <v>246</v>
      </c>
      <c r="AU18" s="102" t="s">
        <v>246</v>
      </c>
      <c r="AV18" s="102" t="s">
        <v>246</v>
      </c>
      <c r="AW18" s="102" t="s">
        <v>246</v>
      </c>
      <c r="AX18" s="102" t="s">
        <v>246</v>
      </c>
      <c r="AY18" s="102" t="s">
        <v>246</v>
      </c>
      <c r="AZ18" s="102" t="s">
        <v>246</v>
      </c>
      <c r="BA18" s="102" t="s">
        <v>246</v>
      </c>
      <c r="BB18" s="102" t="s">
        <v>246</v>
      </c>
      <c r="BC18" s="102" t="s">
        <v>246</v>
      </c>
    </row>
    <row r="19" spans="1:55" ht="15" thickTop="1" x14ac:dyDescent="0.35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H32"/>
  <sheetViews>
    <sheetView workbookViewId="0">
      <selection activeCell="D33" sqref="D33"/>
    </sheetView>
  </sheetViews>
  <sheetFormatPr defaultRowHeight="14.5" x14ac:dyDescent="0.35"/>
  <cols>
    <col min="1" max="3" width="8.7265625" style="52"/>
    <col min="4" max="4" width="57.08984375" style="52" bestFit="1" customWidth="1"/>
    <col min="5" max="5" width="8.7265625" style="52"/>
    <col min="6" max="6" width="15.6328125" style="52" bestFit="1" customWidth="1"/>
    <col min="7" max="16384" width="8.7265625" style="52"/>
  </cols>
  <sheetData>
    <row r="1" spans="1:34" x14ac:dyDescent="0.35">
      <c r="A1" s="52" t="s">
        <v>37</v>
      </c>
      <c r="B1" s="52" t="s">
        <v>38</v>
      </c>
      <c r="C1" s="52" t="s">
        <v>39</v>
      </c>
      <c r="D1" s="52" t="s">
        <v>40</v>
      </c>
      <c r="E1" s="52" t="s">
        <v>41</v>
      </c>
      <c r="F1" s="52" t="s">
        <v>42</v>
      </c>
      <c r="G1" s="52" t="s">
        <v>43</v>
      </c>
      <c r="H1" s="52" t="s">
        <v>9</v>
      </c>
      <c r="I1" s="52" t="s">
        <v>10</v>
      </c>
      <c r="J1" s="52" t="s">
        <v>11</v>
      </c>
      <c r="K1" s="52" t="s">
        <v>12</v>
      </c>
      <c r="L1" s="52" t="s">
        <v>13</v>
      </c>
      <c r="M1" s="52" t="s">
        <v>14</v>
      </c>
      <c r="N1" s="52" t="s">
        <v>15</v>
      </c>
      <c r="O1" s="52" t="s">
        <v>16</v>
      </c>
      <c r="P1" s="52" t="s">
        <v>17</v>
      </c>
      <c r="Q1" s="52" t="s">
        <v>18</v>
      </c>
      <c r="R1" s="52" t="s">
        <v>19</v>
      </c>
      <c r="S1" s="52" t="s">
        <v>20</v>
      </c>
      <c r="T1" s="52" t="s">
        <v>21</v>
      </c>
      <c r="U1" s="52" t="s">
        <v>22</v>
      </c>
      <c r="V1" s="52" t="s">
        <v>23</v>
      </c>
      <c r="W1" s="52" t="s">
        <v>24</v>
      </c>
      <c r="X1" s="52" t="s">
        <v>25</v>
      </c>
      <c r="Y1" s="52" t="s">
        <v>26</v>
      </c>
      <c r="Z1" s="52" t="s">
        <v>27</v>
      </c>
      <c r="AA1" s="52" t="s">
        <v>174</v>
      </c>
      <c r="AB1" s="52" t="s">
        <v>175</v>
      </c>
      <c r="AC1" s="52" t="s">
        <v>176</v>
      </c>
      <c r="AD1" s="52" t="s">
        <v>177</v>
      </c>
      <c r="AE1" s="52" t="s">
        <v>178</v>
      </c>
      <c r="AF1" s="52" t="s">
        <v>179</v>
      </c>
      <c r="AG1" s="52" t="s">
        <v>180</v>
      </c>
      <c r="AH1" s="52" t="s">
        <v>181</v>
      </c>
    </row>
    <row r="2" spans="1:34" x14ac:dyDescent="0.35">
      <c r="A2" s="52">
        <v>120</v>
      </c>
      <c r="B2" s="52" t="s">
        <v>415</v>
      </c>
      <c r="C2" s="52">
        <v>6970</v>
      </c>
      <c r="D2" s="52" t="s">
        <v>84</v>
      </c>
      <c r="E2" s="52">
        <v>5007</v>
      </c>
      <c r="F2" s="52" t="s">
        <v>211</v>
      </c>
      <c r="G2" s="52" t="s">
        <v>86</v>
      </c>
      <c r="Q2" s="52">
        <v>18.6753</v>
      </c>
      <c r="R2" s="52">
        <v>18.739699999999999</v>
      </c>
      <c r="S2" s="52">
        <v>18.761199999999999</v>
      </c>
      <c r="T2" s="52">
        <v>18.761199999999999</v>
      </c>
      <c r="U2" s="52">
        <v>18.847000000000001</v>
      </c>
      <c r="V2" s="52">
        <v>18.89</v>
      </c>
      <c r="W2" s="52">
        <v>18.9114</v>
      </c>
      <c r="X2" s="52">
        <v>19.061699999999998</v>
      </c>
      <c r="Y2" s="52">
        <v>19.169</v>
      </c>
      <c r="Z2" s="52">
        <v>19.426600000000001</v>
      </c>
      <c r="AA2" s="52">
        <v>19.619800000000001</v>
      </c>
      <c r="AB2" s="52">
        <v>19.770099999999999</v>
      </c>
      <c r="AC2" s="52">
        <v>19.877400000000002</v>
      </c>
      <c r="AD2" s="52">
        <v>19.9847</v>
      </c>
      <c r="AE2" s="52">
        <v>20.135000000000002</v>
      </c>
      <c r="AF2" s="52">
        <v>20.220800000000001</v>
      </c>
      <c r="AG2" s="52">
        <v>20.392600000000002</v>
      </c>
      <c r="AH2" s="52">
        <v>20.5214</v>
      </c>
    </row>
    <row r="3" spans="1:34" x14ac:dyDescent="0.35">
      <c r="A3" s="52">
        <v>120</v>
      </c>
      <c r="B3" s="52" t="s">
        <v>415</v>
      </c>
      <c r="C3" s="52">
        <v>6970</v>
      </c>
      <c r="D3" s="52" t="s">
        <v>84</v>
      </c>
      <c r="E3" s="52">
        <v>5008</v>
      </c>
      <c r="F3" s="52" t="s">
        <v>85</v>
      </c>
      <c r="G3" s="52" t="s">
        <v>86</v>
      </c>
      <c r="H3" s="52">
        <v>3.1738</v>
      </c>
      <c r="I3" s="52">
        <v>3.2202999999999999</v>
      </c>
      <c r="J3" s="52">
        <v>3.2610000000000001</v>
      </c>
      <c r="K3" s="52">
        <v>3.2784</v>
      </c>
      <c r="L3" s="52">
        <v>3.3075000000000001</v>
      </c>
      <c r="M3" s="52">
        <v>3.4178999999999999</v>
      </c>
      <c r="N3" s="52">
        <v>3.4935</v>
      </c>
      <c r="O3" s="52">
        <v>3.5691000000000002</v>
      </c>
      <c r="P3" s="52">
        <v>3.633</v>
      </c>
      <c r="Q3" s="52">
        <v>3.976</v>
      </c>
      <c r="R3" s="52">
        <v>4.3072999999999997</v>
      </c>
      <c r="S3" s="52">
        <v>4.8536999999999999</v>
      </c>
      <c r="T3" s="52">
        <v>5.2256999999999998</v>
      </c>
      <c r="U3" s="52">
        <v>5.5861000000000001</v>
      </c>
      <c r="V3" s="52">
        <v>5.8476999999999997</v>
      </c>
      <c r="W3" s="52">
        <v>6.3185000000000002</v>
      </c>
      <c r="X3" s="52">
        <v>6.6265999999999998</v>
      </c>
      <c r="Y3" s="52">
        <v>6.9753999999999996</v>
      </c>
      <c r="Z3" s="52">
        <v>7.4172000000000002</v>
      </c>
      <c r="AA3" s="52">
        <v>7.8647999999999998</v>
      </c>
      <c r="AB3" s="52">
        <v>8.3181999999999992</v>
      </c>
      <c r="AC3" s="52">
        <v>9.7307000000000006</v>
      </c>
      <c r="AD3" s="52">
        <v>10.9514</v>
      </c>
      <c r="AE3" s="52">
        <v>11.585000000000001</v>
      </c>
      <c r="AF3" s="52">
        <v>11.5908</v>
      </c>
      <c r="AG3" s="52">
        <v>11.6896</v>
      </c>
      <c r="AH3" s="52">
        <v>11.7187</v>
      </c>
    </row>
    <row r="4" spans="1:34" x14ac:dyDescent="0.35">
      <c r="A4" s="52">
        <v>120</v>
      </c>
      <c r="B4" s="52" t="s">
        <v>415</v>
      </c>
      <c r="C4" s="52">
        <v>6971</v>
      </c>
      <c r="D4" s="52" t="s">
        <v>212</v>
      </c>
      <c r="E4" s="52">
        <v>5007</v>
      </c>
      <c r="F4" s="52" t="s">
        <v>211</v>
      </c>
      <c r="G4" s="52" t="s">
        <v>86</v>
      </c>
      <c r="Q4" s="52">
        <v>332.79390000000001</v>
      </c>
      <c r="R4" s="52">
        <v>350.98410000000001</v>
      </c>
      <c r="S4" s="52">
        <v>368.62479999999999</v>
      </c>
      <c r="T4" s="52">
        <v>381.07069999999999</v>
      </c>
      <c r="U4" s="52">
        <v>393.18599999999998</v>
      </c>
      <c r="V4" s="52">
        <v>400.75490000000002</v>
      </c>
      <c r="W4" s="52">
        <v>412.47089999999997</v>
      </c>
      <c r="X4" s="52">
        <v>403.23200000000003</v>
      </c>
      <c r="Y4" s="52">
        <v>401.69510000000002</v>
      </c>
      <c r="Z4" s="52">
        <v>407.42649999999998</v>
      </c>
      <c r="AA4" s="52">
        <v>406.67090000000002</v>
      </c>
      <c r="AB4" s="52">
        <v>412.68560000000002</v>
      </c>
      <c r="AC4" s="52">
        <v>430.63959999999997</v>
      </c>
      <c r="AD4" s="52">
        <v>457.80680000000001</v>
      </c>
      <c r="AE4" s="52">
        <v>481.96879999999999</v>
      </c>
      <c r="AF4" s="52">
        <v>492.25099999999998</v>
      </c>
      <c r="AG4" s="52">
        <v>495.23469999999998</v>
      </c>
      <c r="AH4" s="52">
        <v>454.92610000000002</v>
      </c>
    </row>
    <row r="5" spans="1:34" x14ac:dyDescent="0.35">
      <c r="A5" s="52">
        <v>120</v>
      </c>
      <c r="B5" s="52" t="s">
        <v>415</v>
      </c>
      <c r="C5" s="52">
        <v>6971</v>
      </c>
      <c r="D5" s="52" t="s">
        <v>212</v>
      </c>
      <c r="E5" s="52">
        <v>5008</v>
      </c>
      <c r="F5" s="52" t="s">
        <v>85</v>
      </c>
      <c r="G5" s="52" t="s">
        <v>86</v>
      </c>
      <c r="H5" s="52">
        <v>2409.2984000000001</v>
      </c>
      <c r="I5" s="52">
        <v>2406.4643999999998</v>
      </c>
      <c r="J5" s="52">
        <v>2406.1509999999998</v>
      </c>
      <c r="K5" s="52">
        <v>2437.1952000000001</v>
      </c>
      <c r="L5" s="52">
        <v>2446.0374999999999</v>
      </c>
      <c r="M5" s="52">
        <v>2500.4404</v>
      </c>
      <c r="N5" s="52">
        <v>2513.6552000000001</v>
      </c>
      <c r="O5" s="52">
        <v>2567.442</v>
      </c>
      <c r="P5" s="52">
        <v>2585.8629000000001</v>
      </c>
      <c r="Q5" s="52">
        <v>2619.2581</v>
      </c>
      <c r="R5" s="52">
        <v>2642.3966999999998</v>
      </c>
      <c r="S5" s="52">
        <v>2664.0628000000002</v>
      </c>
      <c r="T5" s="52">
        <v>2704.8339999999998</v>
      </c>
      <c r="U5" s="52">
        <v>2712.7705999999998</v>
      </c>
      <c r="V5" s="52">
        <v>2723.7624999999998</v>
      </c>
      <c r="W5" s="52">
        <v>2733.4465</v>
      </c>
      <c r="X5" s="52">
        <v>2755.3717999999999</v>
      </c>
      <c r="Y5" s="52">
        <v>2757.6747999999998</v>
      </c>
      <c r="Z5" s="52">
        <v>2729.0598</v>
      </c>
      <c r="AA5" s="52">
        <v>2674.5963000000002</v>
      </c>
      <c r="AB5" s="52">
        <v>2681.4913000000001</v>
      </c>
      <c r="AC5" s="52">
        <v>2689.7260999999999</v>
      </c>
      <c r="AD5" s="52">
        <v>2706.5466999999999</v>
      </c>
      <c r="AE5" s="52">
        <v>2714.4092999999998</v>
      </c>
      <c r="AF5" s="52">
        <v>2702.9758999999999</v>
      </c>
      <c r="AG5" s="52">
        <v>2688.2085000000002</v>
      </c>
      <c r="AH5" s="52">
        <v>2709.2577999999999</v>
      </c>
    </row>
    <row r="6" spans="1:34" x14ac:dyDescent="0.35">
      <c r="A6" s="52">
        <v>120</v>
      </c>
      <c r="B6" s="52" t="s">
        <v>415</v>
      </c>
      <c r="C6" s="52">
        <v>6972</v>
      </c>
      <c r="D6" s="52" t="s">
        <v>213</v>
      </c>
      <c r="E6" s="52">
        <v>5007</v>
      </c>
      <c r="F6" s="52" t="s">
        <v>211</v>
      </c>
      <c r="G6" s="52" t="s">
        <v>86</v>
      </c>
    </row>
    <row r="7" spans="1:34" x14ac:dyDescent="0.35">
      <c r="A7" s="52">
        <v>120</v>
      </c>
      <c r="B7" s="52" t="s">
        <v>415</v>
      </c>
      <c r="C7" s="52">
        <v>6972</v>
      </c>
      <c r="D7" s="52" t="s">
        <v>213</v>
      </c>
      <c r="E7" s="52">
        <v>5008</v>
      </c>
      <c r="F7" s="52" t="s">
        <v>85</v>
      </c>
      <c r="G7" s="52" t="s">
        <v>86</v>
      </c>
      <c r="H7" s="52">
        <v>196.00049999999999</v>
      </c>
      <c r="I7" s="52">
        <v>198.7818</v>
      </c>
      <c r="J7" s="52">
        <v>199.04900000000001</v>
      </c>
      <c r="K7" s="52">
        <v>211.93</v>
      </c>
      <c r="L7" s="52">
        <v>225.6054</v>
      </c>
      <c r="M7" s="52">
        <v>222.52160000000001</v>
      </c>
      <c r="N7" s="52">
        <v>227.4537</v>
      </c>
      <c r="O7" s="52">
        <v>237.12979999999999</v>
      </c>
      <c r="P7" s="52">
        <v>227.66839999999999</v>
      </c>
      <c r="Q7" s="52">
        <v>218.7216</v>
      </c>
      <c r="R7" s="52">
        <v>210.87110000000001</v>
      </c>
      <c r="S7" s="52">
        <v>203.5746</v>
      </c>
      <c r="T7" s="52">
        <v>198.27289999999999</v>
      </c>
      <c r="U7" s="52">
        <v>200.50909999999999</v>
      </c>
      <c r="V7" s="52">
        <v>204.28219999999999</v>
      </c>
      <c r="W7" s="52">
        <v>216.03049999999999</v>
      </c>
      <c r="X7" s="52">
        <v>211.4588</v>
      </c>
      <c r="Y7" s="52">
        <v>218.99180000000001</v>
      </c>
      <c r="Z7" s="52">
        <v>253.4127</v>
      </c>
      <c r="AA7" s="52">
        <v>315.5949</v>
      </c>
      <c r="AB7" s="52">
        <v>312.5324</v>
      </c>
      <c r="AC7" s="52">
        <v>305.28120000000001</v>
      </c>
      <c r="AD7" s="52">
        <v>286.59550000000002</v>
      </c>
      <c r="AE7" s="52">
        <v>278.0213</v>
      </c>
      <c r="AF7" s="52">
        <v>276.8503</v>
      </c>
      <c r="AG7" s="52">
        <v>292.15899999999999</v>
      </c>
      <c r="AH7" s="52">
        <v>294.44670000000002</v>
      </c>
    </row>
    <row r="8" spans="1:34" x14ac:dyDescent="0.35">
      <c r="A8" s="52">
        <v>120</v>
      </c>
      <c r="B8" s="52" t="s">
        <v>415</v>
      </c>
      <c r="C8" s="52">
        <v>6973</v>
      </c>
      <c r="D8" s="52" t="s">
        <v>214</v>
      </c>
      <c r="E8" s="52">
        <v>5007</v>
      </c>
      <c r="F8" s="52" t="s">
        <v>211</v>
      </c>
      <c r="G8" s="52" t="s">
        <v>86</v>
      </c>
    </row>
    <row r="9" spans="1:34" x14ac:dyDescent="0.35">
      <c r="A9" s="52">
        <v>120</v>
      </c>
      <c r="B9" s="52" t="s">
        <v>415</v>
      </c>
      <c r="C9" s="52">
        <v>6973</v>
      </c>
      <c r="D9" s="52" t="s">
        <v>214</v>
      </c>
      <c r="E9" s="52">
        <v>5008</v>
      </c>
      <c r="F9" s="52" t="s">
        <v>85</v>
      </c>
      <c r="G9" s="52" t="s">
        <v>86</v>
      </c>
    </row>
    <row r="10" spans="1:34" x14ac:dyDescent="0.35">
      <c r="A10" s="52">
        <v>120</v>
      </c>
      <c r="B10" s="52" t="s">
        <v>415</v>
      </c>
      <c r="C10" s="52">
        <v>6983</v>
      </c>
      <c r="D10" s="52" t="s">
        <v>202</v>
      </c>
      <c r="E10" s="52">
        <v>5007</v>
      </c>
      <c r="F10" s="52" t="s">
        <v>211</v>
      </c>
      <c r="G10" s="52" t="s">
        <v>86</v>
      </c>
      <c r="Q10" s="52">
        <v>1353.7707</v>
      </c>
      <c r="R10" s="52">
        <v>1387.0857000000001</v>
      </c>
      <c r="S10" s="52">
        <v>1458.1248000000001</v>
      </c>
      <c r="T10" s="52">
        <v>1529.4602</v>
      </c>
      <c r="U10" s="52">
        <v>1582.2705000000001</v>
      </c>
      <c r="V10" s="52">
        <v>1621.5703000000001</v>
      </c>
      <c r="W10" s="52">
        <v>1692.2445</v>
      </c>
      <c r="X10" s="52">
        <v>1740.2550000000001</v>
      </c>
      <c r="Y10" s="52">
        <v>1781.5510999999999</v>
      </c>
      <c r="Z10" s="52">
        <v>1810.8133</v>
      </c>
      <c r="AA10" s="52">
        <v>1816.6521</v>
      </c>
      <c r="AB10" s="52">
        <v>1810.7704000000001</v>
      </c>
      <c r="AC10" s="52">
        <v>1815.1751999999999</v>
      </c>
      <c r="AD10" s="52">
        <v>1820.6876</v>
      </c>
      <c r="AE10" s="52">
        <v>1795.9675</v>
      </c>
      <c r="AF10" s="52">
        <v>1763.8416999999999</v>
      </c>
      <c r="AG10" s="52">
        <v>1785.5824</v>
      </c>
      <c r="AH10" s="52">
        <v>1934.8173999999999</v>
      </c>
    </row>
    <row r="11" spans="1:34" x14ac:dyDescent="0.35">
      <c r="A11" s="52">
        <v>120</v>
      </c>
      <c r="B11" s="52" t="s">
        <v>415</v>
      </c>
      <c r="C11" s="52">
        <v>6983</v>
      </c>
      <c r="D11" s="52" t="s">
        <v>202</v>
      </c>
      <c r="E11" s="52">
        <v>5008</v>
      </c>
      <c r="F11" s="52" t="s">
        <v>85</v>
      </c>
      <c r="G11" s="52" t="s">
        <v>86</v>
      </c>
      <c r="H11" s="52">
        <v>1480.232</v>
      </c>
      <c r="I11" s="52">
        <v>1480.2351000000001</v>
      </c>
      <c r="J11" s="52">
        <v>1480.2378000000001</v>
      </c>
      <c r="K11" s="52">
        <v>1491.8661999999999</v>
      </c>
      <c r="L11" s="52">
        <v>1499.7711999999999</v>
      </c>
      <c r="M11" s="52">
        <v>1513.0032000000001</v>
      </c>
      <c r="N11" s="52">
        <v>1521.92</v>
      </c>
      <c r="O11" s="52">
        <v>1546.0556999999999</v>
      </c>
      <c r="P11" s="52">
        <v>1559.8135</v>
      </c>
      <c r="Q11" s="52">
        <v>1581.2895000000001</v>
      </c>
      <c r="R11" s="52">
        <v>1596.7164</v>
      </c>
      <c r="S11" s="52">
        <v>1605.4622999999999</v>
      </c>
      <c r="T11" s="52">
        <v>1620.4992999999999</v>
      </c>
      <c r="U11" s="52">
        <v>1631.5130999999999</v>
      </c>
      <c r="V11" s="52">
        <v>1641.0372</v>
      </c>
      <c r="W11" s="52">
        <v>1657.9525000000001</v>
      </c>
      <c r="X11" s="52">
        <v>1672.4159999999999</v>
      </c>
      <c r="Y11" s="52">
        <v>1684.7112999999999</v>
      </c>
      <c r="Z11" s="52">
        <v>1691.2007000000001</v>
      </c>
      <c r="AA11" s="52">
        <v>1698.4590000000001</v>
      </c>
      <c r="AB11" s="52">
        <v>1701.3484000000001</v>
      </c>
      <c r="AC11" s="52">
        <v>1704.2091</v>
      </c>
      <c r="AD11" s="52">
        <v>1707.4863</v>
      </c>
      <c r="AE11" s="52">
        <v>1707.529</v>
      </c>
      <c r="AF11" s="52">
        <v>1706.9081000000001</v>
      </c>
      <c r="AG11" s="52">
        <v>1708.2215000000001</v>
      </c>
      <c r="AH11" s="52">
        <v>1718.106</v>
      </c>
    </row>
    <row r="12" spans="1:34" x14ac:dyDescent="0.35">
      <c r="A12" s="52">
        <v>120</v>
      </c>
      <c r="B12" s="52" t="s">
        <v>415</v>
      </c>
      <c r="C12" s="52">
        <v>6974</v>
      </c>
      <c r="D12" s="52" t="s">
        <v>215</v>
      </c>
      <c r="E12" s="52">
        <v>5007</v>
      </c>
      <c r="F12" s="52" t="s">
        <v>211</v>
      </c>
      <c r="G12" s="52" t="s">
        <v>86</v>
      </c>
      <c r="Q12" s="52">
        <v>21350.793099999999</v>
      </c>
      <c r="R12" s="52">
        <v>21301.8423</v>
      </c>
      <c r="S12" s="52">
        <v>21213.991099999999</v>
      </c>
      <c r="T12" s="52">
        <v>21130.7637</v>
      </c>
      <c r="U12" s="52">
        <v>21065.533200000002</v>
      </c>
      <c r="V12" s="52">
        <v>21018.153699999999</v>
      </c>
      <c r="W12" s="52">
        <v>20935.1538</v>
      </c>
      <c r="X12" s="52">
        <v>20896.1332</v>
      </c>
      <c r="Y12" s="52">
        <v>20850.797200000001</v>
      </c>
      <c r="Z12" s="52">
        <v>20810.647499999999</v>
      </c>
      <c r="AA12" s="52">
        <v>20801.078000000001</v>
      </c>
      <c r="AB12" s="52">
        <v>20797.145499999999</v>
      </c>
      <c r="AC12" s="52">
        <v>20773.022099999998</v>
      </c>
      <c r="AD12" s="52">
        <v>20737.663499999999</v>
      </c>
      <c r="AE12" s="52">
        <v>20737.075400000002</v>
      </c>
      <c r="AF12" s="52">
        <v>20756.592100000002</v>
      </c>
      <c r="AG12" s="52">
        <v>20726.248</v>
      </c>
      <c r="AH12" s="52">
        <v>20614.6126</v>
      </c>
    </row>
    <row r="13" spans="1:34" x14ac:dyDescent="0.35">
      <c r="A13" s="52">
        <v>120</v>
      </c>
      <c r="B13" s="52" t="s">
        <v>415</v>
      </c>
      <c r="C13" s="52">
        <v>6974</v>
      </c>
      <c r="D13" s="52" t="s">
        <v>215</v>
      </c>
      <c r="E13" s="52">
        <v>5008</v>
      </c>
      <c r="F13" s="52" t="s">
        <v>85</v>
      </c>
      <c r="G13" s="52" t="s">
        <v>86</v>
      </c>
      <c r="H13" s="52">
        <v>10761.978800000001</v>
      </c>
      <c r="I13" s="52">
        <v>10761.985000000001</v>
      </c>
      <c r="J13" s="52">
        <v>10761.9905</v>
      </c>
      <c r="K13" s="52">
        <v>10708.5334</v>
      </c>
      <c r="L13" s="52">
        <v>10937.266900000001</v>
      </c>
      <c r="M13" s="52">
        <v>11133.251700000001</v>
      </c>
      <c r="N13" s="52">
        <v>11174.8688</v>
      </c>
      <c r="O13" s="52">
        <v>11226.629300000001</v>
      </c>
      <c r="P13" s="52">
        <v>11314.5165</v>
      </c>
      <c r="Q13" s="52">
        <v>11238.6716</v>
      </c>
      <c r="R13" s="52">
        <v>11145.0766</v>
      </c>
      <c r="S13" s="52">
        <v>11108.905699999999</v>
      </c>
      <c r="T13" s="52">
        <v>11096.598</v>
      </c>
      <c r="U13" s="52">
        <v>11055.4362</v>
      </c>
      <c r="V13" s="52">
        <v>11034.847599999999</v>
      </c>
      <c r="W13" s="52">
        <v>10997.4269</v>
      </c>
      <c r="X13" s="52">
        <v>10950.6957</v>
      </c>
      <c r="Y13" s="52">
        <v>10894.6697</v>
      </c>
      <c r="Z13" s="52">
        <v>10882.129499999999</v>
      </c>
      <c r="AA13" s="52">
        <v>10875.872600000001</v>
      </c>
      <c r="AB13" s="52">
        <v>10873.512199999999</v>
      </c>
      <c r="AC13" s="52">
        <v>10881.3138</v>
      </c>
      <c r="AD13" s="52">
        <v>10883.196400000001</v>
      </c>
      <c r="AE13" s="52">
        <v>10883.281300000001</v>
      </c>
      <c r="AF13" s="52">
        <v>10873.379300000001</v>
      </c>
      <c r="AG13" s="52">
        <v>10867.7351</v>
      </c>
      <c r="AH13" s="52">
        <v>10827.7413</v>
      </c>
    </row>
    <row r="14" spans="1:34" x14ac:dyDescent="0.35">
      <c r="A14" s="52">
        <v>120</v>
      </c>
      <c r="B14" s="52" t="s">
        <v>415</v>
      </c>
      <c r="C14" s="52">
        <v>6975</v>
      </c>
      <c r="D14" s="52" t="s">
        <v>216</v>
      </c>
      <c r="E14" s="52">
        <v>5007</v>
      </c>
      <c r="F14" s="52" t="s">
        <v>211</v>
      </c>
      <c r="G14" s="52" t="s">
        <v>86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</row>
    <row r="15" spans="1:34" x14ac:dyDescent="0.35">
      <c r="A15" s="52">
        <v>120</v>
      </c>
      <c r="B15" s="52" t="s">
        <v>415</v>
      </c>
      <c r="C15" s="52">
        <v>6975</v>
      </c>
      <c r="D15" s="52" t="s">
        <v>216</v>
      </c>
      <c r="E15" s="52">
        <v>5008</v>
      </c>
      <c r="F15" s="52" t="s">
        <v>85</v>
      </c>
      <c r="G15" s="52" t="s">
        <v>86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</row>
    <row r="16" spans="1:34" x14ac:dyDescent="0.35">
      <c r="A16" s="52">
        <v>120</v>
      </c>
      <c r="B16" s="52" t="s">
        <v>415</v>
      </c>
      <c r="C16" s="52">
        <v>6976</v>
      </c>
      <c r="D16" s="52" t="s">
        <v>217</v>
      </c>
      <c r="E16" s="52">
        <v>5007</v>
      </c>
      <c r="F16" s="52" t="s">
        <v>211</v>
      </c>
      <c r="G16" s="52" t="s">
        <v>86</v>
      </c>
      <c r="Q16" s="52">
        <v>5.4781000000000004</v>
      </c>
      <c r="R16" s="52">
        <v>3.2671000000000001</v>
      </c>
      <c r="S16" s="52">
        <v>1.9233</v>
      </c>
      <c r="T16" s="52">
        <v>1.1549</v>
      </c>
      <c r="U16" s="52">
        <v>0.92300000000000004</v>
      </c>
      <c r="V16" s="52">
        <v>0.98309999999999997</v>
      </c>
      <c r="W16" s="52">
        <v>1.2922</v>
      </c>
      <c r="X16" s="52">
        <v>0.98309999999999997</v>
      </c>
      <c r="Y16" s="52">
        <v>1.5369999999999999</v>
      </c>
      <c r="Z16" s="52">
        <v>0.85429999999999995</v>
      </c>
      <c r="AA16" s="52">
        <v>0.61819999999999997</v>
      </c>
      <c r="AB16" s="52">
        <v>0.4894</v>
      </c>
      <c r="AC16" s="52">
        <v>0.34350000000000003</v>
      </c>
      <c r="AD16" s="52">
        <v>0.40360000000000001</v>
      </c>
      <c r="AE16" s="52">
        <v>0.64829999999999999</v>
      </c>
      <c r="AF16" s="52">
        <v>0.72130000000000005</v>
      </c>
      <c r="AG16" s="52">
        <v>0.86719999999999997</v>
      </c>
      <c r="AH16" s="52">
        <v>0.78569999999999995</v>
      </c>
    </row>
    <row r="17" spans="1:34" x14ac:dyDescent="0.35">
      <c r="A17" s="52">
        <v>120</v>
      </c>
      <c r="B17" s="52" t="s">
        <v>415</v>
      </c>
      <c r="C17" s="52">
        <v>6976</v>
      </c>
      <c r="D17" s="52" t="s">
        <v>217</v>
      </c>
      <c r="E17" s="52">
        <v>5008</v>
      </c>
      <c r="F17" s="52" t="s">
        <v>85</v>
      </c>
      <c r="G17" s="52" t="s">
        <v>86</v>
      </c>
      <c r="H17" s="52">
        <v>8018.7214999999997</v>
      </c>
      <c r="I17" s="52">
        <v>8018.7183999999997</v>
      </c>
      <c r="J17" s="52">
        <v>8018.7156999999997</v>
      </c>
      <c r="K17" s="52">
        <v>8016.4234999999999</v>
      </c>
      <c r="L17" s="52">
        <v>7757.6179000000002</v>
      </c>
      <c r="M17" s="52">
        <v>7496.4135999999999</v>
      </c>
      <c r="N17" s="52">
        <v>7426.5565999999999</v>
      </c>
      <c r="O17" s="52">
        <v>7287.1220999999996</v>
      </c>
      <c r="P17" s="52">
        <v>7175.9498999999996</v>
      </c>
      <c r="Q17" s="52">
        <v>7205.0236999999997</v>
      </c>
      <c r="R17" s="52">
        <v>7267.3708999999999</v>
      </c>
      <c r="S17" s="52">
        <v>7279.8719000000001</v>
      </c>
      <c r="T17" s="52">
        <v>7240.0222999999996</v>
      </c>
      <c r="U17" s="52">
        <v>7259.5672999999997</v>
      </c>
      <c r="V17" s="52">
        <v>7255.5743000000002</v>
      </c>
      <c r="W17" s="52">
        <v>7253.107</v>
      </c>
      <c r="X17" s="52">
        <v>7266.8993</v>
      </c>
      <c r="Y17" s="52">
        <v>7295.1205</v>
      </c>
      <c r="Z17" s="52">
        <v>7293.0092999999997</v>
      </c>
      <c r="AA17" s="52">
        <v>7283.0123999999996</v>
      </c>
      <c r="AB17" s="52">
        <v>7277.5774000000001</v>
      </c>
      <c r="AC17" s="52">
        <v>7264.4493000000002</v>
      </c>
      <c r="AD17" s="52">
        <v>7252.8887999999997</v>
      </c>
      <c r="AE17" s="52">
        <v>7252.8468999999996</v>
      </c>
      <c r="AF17" s="52">
        <v>7269.6673000000001</v>
      </c>
      <c r="AG17" s="52">
        <v>7271.4436999999998</v>
      </c>
      <c r="AH17" s="52">
        <v>7273.1957000000002</v>
      </c>
    </row>
    <row r="18" spans="1:34" x14ac:dyDescent="0.35">
      <c r="A18" s="52">
        <v>120</v>
      </c>
      <c r="B18" s="52" t="s">
        <v>415</v>
      </c>
      <c r="C18" s="52">
        <v>6977</v>
      </c>
      <c r="D18" s="52" t="s">
        <v>218</v>
      </c>
      <c r="E18" s="52">
        <v>5007</v>
      </c>
      <c r="F18" s="52" t="s">
        <v>211</v>
      </c>
      <c r="G18" s="52" t="s">
        <v>86</v>
      </c>
      <c r="Q18" s="52">
        <v>35.375700000000002</v>
      </c>
      <c r="R18" s="52">
        <v>34.710299999999997</v>
      </c>
      <c r="S18" s="52">
        <v>35.139600000000002</v>
      </c>
      <c r="T18" s="52">
        <v>35.161099999999998</v>
      </c>
      <c r="U18" s="52">
        <v>35.225499999999997</v>
      </c>
      <c r="V18" s="52">
        <v>35.676299999999998</v>
      </c>
      <c r="W18" s="52">
        <v>36.2988</v>
      </c>
      <c r="X18" s="52">
        <v>36.792499999999997</v>
      </c>
      <c r="Y18" s="52">
        <v>38.703000000000003</v>
      </c>
      <c r="Z18" s="52">
        <v>39.518700000000003</v>
      </c>
      <c r="AA18" s="52">
        <v>40.4846</v>
      </c>
      <c r="AB18" s="52">
        <v>41.386200000000002</v>
      </c>
      <c r="AC18" s="52">
        <v>42.137500000000003</v>
      </c>
      <c r="AD18" s="52">
        <v>44.455800000000004</v>
      </c>
      <c r="AE18" s="52">
        <v>46.258899999999997</v>
      </c>
      <c r="AF18" s="52">
        <v>49.35</v>
      </c>
      <c r="AG18" s="52">
        <v>51.088799999999999</v>
      </c>
      <c r="AH18" s="52">
        <v>53.686100000000003</v>
      </c>
    </row>
    <row r="19" spans="1:34" x14ac:dyDescent="0.35">
      <c r="A19" s="52">
        <v>120</v>
      </c>
      <c r="B19" s="52" t="s">
        <v>415</v>
      </c>
      <c r="C19" s="52">
        <v>6977</v>
      </c>
      <c r="D19" s="52" t="s">
        <v>218</v>
      </c>
      <c r="E19" s="52">
        <v>5008</v>
      </c>
      <c r="F19" s="52" t="s">
        <v>85</v>
      </c>
      <c r="G19" s="52" t="s">
        <v>86</v>
      </c>
      <c r="H19" s="52">
        <v>89.207499999999996</v>
      </c>
      <c r="I19" s="52">
        <v>89.207499999999996</v>
      </c>
      <c r="J19" s="52">
        <v>89.207499999999996</v>
      </c>
      <c r="K19" s="52">
        <v>89.378</v>
      </c>
      <c r="L19" s="52">
        <v>88.5565</v>
      </c>
      <c r="M19" s="52">
        <v>88.254199999999997</v>
      </c>
      <c r="N19" s="52">
        <v>88.238699999999994</v>
      </c>
      <c r="O19" s="52">
        <v>88.517700000000005</v>
      </c>
      <c r="P19" s="52">
        <v>88.874200000000002</v>
      </c>
      <c r="Q19" s="52">
        <v>89.269499999999994</v>
      </c>
      <c r="R19" s="52">
        <v>89.370199999999997</v>
      </c>
      <c r="S19" s="52">
        <v>89.393500000000003</v>
      </c>
      <c r="T19" s="52">
        <v>90.687799999999996</v>
      </c>
      <c r="U19" s="52">
        <v>90.757599999999996</v>
      </c>
      <c r="V19" s="52">
        <v>90.804100000000005</v>
      </c>
      <c r="W19" s="52">
        <v>91.726399999999998</v>
      </c>
      <c r="X19" s="52">
        <v>92.199200000000005</v>
      </c>
      <c r="Y19" s="52">
        <v>89.556299999999993</v>
      </c>
      <c r="Z19" s="52">
        <v>91.369900000000001</v>
      </c>
      <c r="AA19" s="52">
        <v>91.517099999999999</v>
      </c>
      <c r="AB19" s="52">
        <v>91.749600000000001</v>
      </c>
      <c r="AC19" s="52">
        <v>91.772900000000007</v>
      </c>
      <c r="AD19" s="52">
        <v>92.617699999999999</v>
      </c>
      <c r="AE19" s="52">
        <v>92.617699999999999</v>
      </c>
      <c r="AF19" s="52">
        <v>93.377200000000002</v>
      </c>
      <c r="AG19" s="52">
        <v>93.819000000000003</v>
      </c>
      <c r="AH19" s="52">
        <v>98.593299999999999</v>
      </c>
    </row>
    <row r="20" spans="1:34" x14ac:dyDescent="0.35">
      <c r="A20" s="52">
        <v>120</v>
      </c>
      <c r="B20" s="52" t="s">
        <v>415</v>
      </c>
      <c r="C20" s="52">
        <v>6978</v>
      </c>
      <c r="D20" s="52" t="s">
        <v>219</v>
      </c>
      <c r="E20" s="52">
        <v>5007</v>
      </c>
      <c r="F20" s="52" t="s">
        <v>211</v>
      </c>
      <c r="G20" s="52" t="s">
        <v>86</v>
      </c>
    </row>
    <row r="21" spans="1:34" x14ac:dyDescent="0.35">
      <c r="A21" s="52">
        <v>120</v>
      </c>
      <c r="B21" s="52" t="s">
        <v>415</v>
      </c>
      <c r="C21" s="52">
        <v>6978</v>
      </c>
      <c r="D21" s="52" t="s">
        <v>219</v>
      </c>
      <c r="E21" s="52">
        <v>5008</v>
      </c>
      <c r="F21" s="52" t="s">
        <v>85</v>
      </c>
      <c r="G21" s="52" t="s">
        <v>86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</row>
    <row r="22" spans="1:34" x14ac:dyDescent="0.35">
      <c r="A22" s="52">
        <v>120</v>
      </c>
      <c r="B22" s="52" t="s">
        <v>415</v>
      </c>
      <c r="C22" s="52">
        <v>6979</v>
      </c>
      <c r="D22" s="52" t="s">
        <v>220</v>
      </c>
      <c r="E22" s="52">
        <v>5007</v>
      </c>
      <c r="F22" s="52" t="s">
        <v>211</v>
      </c>
      <c r="G22" s="52" t="s">
        <v>86</v>
      </c>
      <c r="Q22" s="52">
        <v>3.9283000000000001</v>
      </c>
      <c r="R22" s="52">
        <v>4.2931999999999997</v>
      </c>
      <c r="S22" s="52">
        <v>4.7439999999999998</v>
      </c>
      <c r="T22" s="52">
        <v>4.9157000000000002</v>
      </c>
      <c r="U22" s="52">
        <v>5.2591000000000001</v>
      </c>
      <c r="V22" s="52">
        <v>5.2377000000000002</v>
      </c>
      <c r="W22" s="52">
        <v>4.9157000000000002</v>
      </c>
      <c r="X22" s="52">
        <v>4.6795999999999998</v>
      </c>
      <c r="Y22" s="52">
        <v>4.2931999999999997</v>
      </c>
      <c r="Z22" s="52">
        <v>3.9283000000000001</v>
      </c>
      <c r="AA22" s="52">
        <v>3.7136</v>
      </c>
      <c r="AB22" s="52">
        <v>3.3700999999999999</v>
      </c>
      <c r="AC22" s="52">
        <v>3.3271999999999999</v>
      </c>
      <c r="AD22" s="52">
        <v>3.2412999999999998</v>
      </c>
      <c r="AE22" s="52">
        <v>3.3056999999999999</v>
      </c>
      <c r="AF22" s="52">
        <v>3.9068000000000001</v>
      </c>
      <c r="AG22" s="52">
        <v>3.1126</v>
      </c>
      <c r="AH22" s="52">
        <v>2.9838</v>
      </c>
    </row>
    <row r="23" spans="1:34" x14ac:dyDescent="0.35">
      <c r="A23" s="52">
        <v>120</v>
      </c>
      <c r="B23" s="52" t="s">
        <v>415</v>
      </c>
      <c r="C23" s="52">
        <v>6979</v>
      </c>
      <c r="D23" s="52" t="s">
        <v>220</v>
      </c>
      <c r="E23" s="52">
        <v>5008</v>
      </c>
      <c r="F23" s="52" t="s">
        <v>85</v>
      </c>
      <c r="G23" s="52" t="s">
        <v>86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</row>
    <row r="24" spans="1:34" x14ac:dyDescent="0.35">
      <c r="A24" s="52">
        <v>120</v>
      </c>
      <c r="B24" s="52" t="s">
        <v>415</v>
      </c>
      <c r="C24" s="52">
        <v>6980</v>
      </c>
      <c r="D24" s="52" t="s">
        <v>221</v>
      </c>
      <c r="E24" s="52">
        <v>5007</v>
      </c>
      <c r="F24" s="52" t="s">
        <v>211</v>
      </c>
      <c r="G24" s="52" t="s">
        <v>86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</row>
    <row r="25" spans="1:34" x14ac:dyDescent="0.35">
      <c r="A25" s="52">
        <v>120</v>
      </c>
      <c r="B25" s="52" t="s">
        <v>415</v>
      </c>
      <c r="C25" s="52">
        <v>6980</v>
      </c>
      <c r="D25" s="52" t="s">
        <v>221</v>
      </c>
      <c r="E25" s="52">
        <v>5008</v>
      </c>
      <c r="F25" s="52" t="s">
        <v>85</v>
      </c>
      <c r="G25" s="52" t="s">
        <v>86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</row>
    <row r="26" spans="1:34" x14ac:dyDescent="0.35">
      <c r="A26" s="52">
        <v>120</v>
      </c>
      <c r="B26" s="52" t="s">
        <v>415</v>
      </c>
      <c r="C26" s="52">
        <v>6981</v>
      </c>
      <c r="D26" s="52" t="s">
        <v>222</v>
      </c>
      <c r="E26" s="52">
        <v>5007</v>
      </c>
      <c r="F26" s="52" t="s">
        <v>211</v>
      </c>
      <c r="G26" s="52" t="s">
        <v>86</v>
      </c>
      <c r="Q26" s="52">
        <v>61.606999999999999</v>
      </c>
      <c r="R26" s="52">
        <v>61.499699999999997</v>
      </c>
      <c r="S26" s="52">
        <v>61.113300000000002</v>
      </c>
      <c r="T26" s="52">
        <v>61.134799999999998</v>
      </c>
      <c r="U26" s="52">
        <v>61.177700000000002</v>
      </c>
      <c r="V26" s="52">
        <v>61.156300000000002</v>
      </c>
      <c r="W26" s="52">
        <v>61.134799999999998</v>
      </c>
      <c r="X26" s="52">
        <v>61.2851</v>
      </c>
      <c r="Y26" s="52">
        <v>64.676699999999997</v>
      </c>
      <c r="Z26" s="52">
        <v>69.807000000000002</v>
      </c>
      <c r="AA26" s="52">
        <v>73.584999999999994</v>
      </c>
      <c r="AB26" s="52">
        <v>76.804900000000004</v>
      </c>
      <c r="AC26" s="52">
        <v>77.899600000000007</v>
      </c>
      <c r="AD26" s="52">
        <v>78.178700000000006</v>
      </c>
      <c r="AE26" s="52">
        <v>77.0625</v>
      </c>
      <c r="AF26" s="52">
        <v>75.538399999999996</v>
      </c>
      <c r="AG26" s="52">
        <v>79.896000000000001</v>
      </c>
      <c r="AH26" s="52">
        <v>80.089200000000005</v>
      </c>
    </row>
    <row r="27" spans="1:34" x14ac:dyDescent="0.35">
      <c r="A27" s="52">
        <v>120</v>
      </c>
      <c r="B27" s="52" t="s">
        <v>415</v>
      </c>
      <c r="C27" s="52">
        <v>6981</v>
      </c>
      <c r="D27" s="52" t="s">
        <v>222</v>
      </c>
      <c r="E27" s="52">
        <v>5008</v>
      </c>
      <c r="F27" s="52" t="s">
        <v>85</v>
      </c>
      <c r="G27" s="52" t="s">
        <v>86</v>
      </c>
      <c r="H27" s="52">
        <v>202.89859999999999</v>
      </c>
      <c r="I27" s="52">
        <v>202.89859999999999</v>
      </c>
      <c r="J27" s="52">
        <v>202.89859999999999</v>
      </c>
      <c r="K27" s="52">
        <v>202.90629999999999</v>
      </c>
      <c r="L27" s="52">
        <v>203.34809999999999</v>
      </c>
      <c r="M27" s="52">
        <v>204.20840000000001</v>
      </c>
      <c r="N27" s="52">
        <v>205.3245</v>
      </c>
      <c r="O27" s="52">
        <v>205.0455</v>
      </c>
      <c r="P27" s="52">
        <v>205.1927</v>
      </c>
      <c r="Q27" s="52">
        <v>205.30119999999999</v>
      </c>
      <c r="R27" s="52">
        <v>205.40199999999999</v>
      </c>
      <c r="S27" s="52">
        <v>205.38650000000001</v>
      </c>
      <c r="T27" s="52">
        <v>205.37100000000001</v>
      </c>
      <c r="U27" s="52">
        <v>205.37100000000001</v>
      </c>
      <c r="V27" s="52">
        <v>205.35550000000001</v>
      </c>
      <c r="W27" s="52">
        <v>205.5027</v>
      </c>
      <c r="X27" s="52">
        <v>205.84379999999999</v>
      </c>
      <c r="Y27" s="52">
        <v>213.81120000000001</v>
      </c>
      <c r="Z27" s="52">
        <v>213.91200000000001</v>
      </c>
      <c r="AA27" s="52">
        <v>214.59399999999999</v>
      </c>
      <c r="AB27" s="52">
        <v>214.98150000000001</v>
      </c>
      <c r="AC27" s="52">
        <v>215.02799999999999</v>
      </c>
      <c r="AD27" s="52">
        <v>221.22839999999999</v>
      </c>
      <c r="AE27" s="52">
        <v>221.22059999999999</v>
      </c>
      <c r="AF27" s="52">
        <v>226.76220000000001</v>
      </c>
      <c r="AG27" s="52">
        <v>228.23480000000001</v>
      </c>
      <c r="AH27" s="52">
        <v>228.45179999999999</v>
      </c>
    </row>
    <row r="28" spans="1:34" x14ac:dyDescent="0.35">
      <c r="A28" s="52">
        <v>120</v>
      </c>
      <c r="B28" s="52" t="s">
        <v>415</v>
      </c>
      <c r="C28" s="52">
        <v>6982</v>
      </c>
      <c r="D28" s="52" t="s">
        <v>223</v>
      </c>
      <c r="E28" s="52">
        <v>5007</v>
      </c>
      <c r="F28" s="52" t="s">
        <v>211</v>
      </c>
      <c r="G28" s="52" t="s">
        <v>86</v>
      </c>
    </row>
    <row r="29" spans="1:34" x14ac:dyDescent="0.35">
      <c r="A29" s="52">
        <v>120</v>
      </c>
      <c r="B29" s="52" t="s">
        <v>415</v>
      </c>
      <c r="C29" s="52">
        <v>6982</v>
      </c>
      <c r="D29" s="52" t="s">
        <v>223</v>
      </c>
      <c r="E29" s="52">
        <v>5008</v>
      </c>
      <c r="F29" s="52" t="s">
        <v>85</v>
      </c>
      <c r="G29" s="52" t="s">
        <v>86</v>
      </c>
    </row>
    <row r="32" spans="1:34" x14ac:dyDescent="0.35">
      <c r="D32" s="52" t="s">
        <v>419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4"/>
  <sheetViews>
    <sheetView workbookViewId="0">
      <pane xSplit="4" ySplit="38" topLeftCell="AF39" activePane="bottomRight" state="frozen"/>
      <selection pane="topRight" activeCell="E1" sqref="E1"/>
      <selection pane="bottomLeft" activeCell="A39" sqref="A39"/>
      <selection pane="bottomRight" activeCell="AL40" sqref="AL40"/>
    </sheetView>
  </sheetViews>
  <sheetFormatPr defaultRowHeight="14.5" x14ac:dyDescent="0.35"/>
  <cols>
    <col min="1" max="2" width="8.7265625" style="52"/>
    <col min="3" max="3" width="23.453125" style="52" bestFit="1" customWidth="1"/>
    <col min="4" max="4" width="20.453125" style="52" customWidth="1"/>
    <col min="5" max="23" width="10.6328125" style="52" customWidth="1"/>
    <col min="24" max="24" width="11.7265625" style="52" bestFit="1" customWidth="1"/>
    <col min="25" max="52" width="10.6328125" style="52" customWidth="1"/>
    <col min="53" max="53" width="9.7265625" style="52" bestFit="1" customWidth="1"/>
    <col min="54" max="16384" width="8.7265625" style="52"/>
  </cols>
  <sheetData>
    <row r="1" spans="1:1775" ht="23" x14ac:dyDescent="0.5">
      <c r="A1" s="59" t="s">
        <v>129</v>
      </c>
      <c r="B1" s="55"/>
    </row>
    <row r="2" spans="1:1775" x14ac:dyDescent="0.35">
      <c r="B2" s="55"/>
    </row>
    <row r="3" spans="1:1775" ht="20" hidden="1" x14ac:dyDescent="0.4">
      <c r="A3" s="32" t="s">
        <v>95</v>
      </c>
      <c r="B3" s="55"/>
    </row>
    <row r="4" spans="1:1775" hidden="1" x14ac:dyDescent="0.35">
      <c r="B4" s="55"/>
    </row>
    <row r="5" spans="1:1775" hidden="1" x14ac:dyDescent="0.35">
      <c r="B5" s="55" t="s">
        <v>87</v>
      </c>
    </row>
    <row r="6" spans="1:1775" s="29" customFormat="1" hidden="1" x14ac:dyDescent="0.35">
      <c r="B6" s="33"/>
      <c r="C6" s="29" t="s">
        <v>38</v>
      </c>
      <c r="E6" s="29" t="s">
        <v>39</v>
      </c>
      <c r="F6" s="29" t="s">
        <v>40</v>
      </c>
      <c r="G6" s="29" t="s">
        <v>41</v>
      </c>
      <c r="H6" s="29" t="s">
        <v>42</v>
      </c>
      <c r="I6" s="29" t="s">
        <v>43</v>
      </c>
      <c r="J6" s="29" t="s">
        <v>8</v>
      </c>
      <c r="K6" s="29" t="s">
        <v>9</v>
      </c>
      <c r="L6" s="29" t="s">
        <v>10</v>
      </c>
      <c r="M6" s="29" t="s">
        <v>11</v>
      </c>
      <c r="N6" s="29" t="s">
        <v>12</v>
      </c>
      <c r="O6" s="29" t="s">
        <v>13</v>
      </c>
      <c r="P6" s="29" t="s">
        <v>14</v>
      </c>
      <c r="Q6" s="29" t="s">
        <v>15</v>
      </c>
      <c r="R6" s="29" t="s">
        <v>16</v>
      </c>
      <c r="S6" s="29" t="s">
        <v>17</v>
      </c>
      <c r="T6" s="29" t="s">
        <v>18</v>
      </c>
      <c r="U6" s="29" t="s">
        <v>19</v>
      </c>
      <c r="V6" s="29" t="s">
        <v>20</v>
      </c>
      <c r="W6" s="29" t="s">
        <v>21</v>
      </c>
      <c r="X6" s="29" t="s">
        <v>22</v>
      </c>
      <c r="Y6" s="29" t="s">
        <v>23</v>
      </c>
      <c r="Z6" s="29" t="s">
        <v>24</v>
      </c>
      <c r="AA6" s="29" t="s">
        <v>25</v>
      </c>
      <c r="AB6" s="29" t="s">
        <v>26</v>
      </c>
      <c r="AC6" s="29" t="s">
        <v>27</v>
      </c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</row>
    <row r="7" spans="1:1775" hidden="1" x14ac:dyDescent="0.35">
      <c r="B7" s="55"/>
      <c r="F7" s="62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spans="1:1775" hidden="1" x14ac:dyDescent="0.35">
      <c r="B8" s="55"/>
      <c r="F8" s="62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</row>
    <row r="9" spans="1:1775" hidden="1" x14ac:dyDescent="0.35">
      <c r="B9" s="55"/>
      <c r="F9" s="62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spans="1:1775" hidden="1" x14ac:dyDescent="0.35">
      <c r="B10" s="55"/>
      <c r="F10" s="62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</row>
    <row r="11" spans="1:1775" hidden="1" x14ac:dyDescent="0.35">
      <c r="B11" s="55"/>
      <c r="F11" s="6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</row>
    <row r="12" spans="1:1775" hidden="1" x14ac:dyDescent="0.35">
      <c r="B12" s="55"/>
      <c r="F12" s="62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1775" hidden="1" x14ac:dyDescent="0.35">
      <c r="B13" s="55"/>
      <c r="F13" s="62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1775" hidden="1" x14ac:dyDescent="0.35">
      <c r="B14" s="55"/>
      <c r="F14" s="62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</row>
    <row r="15" spans="1:1775" hidden="1" x14ac:dyDescent="0.35">
      <c r="B15" s="55"/>
      <c r="F15" s="62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1775" hidden="1" x14ac:dyDescent="0.35">
      <c r="B16" s="55"/>
      <c r="F16" s="62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2:1775" hidden="1" x14ac:dyDescent="0.35">
      <c r="B17" s="55"/>
    </row>
    <row r="18" spans="2:1775" hidden="1" x14ac:dyDescent="0.35">
      <c r="B18" s="55" t="s">
        <v>98</v>
      </c>
      <c r="F18" s="25" t="s">
        <v>97</v>
      </c>
    </row>
    <row r="19" spans="2:1775" hidden="1" x14ac:dyDescent="0.35">
      <c r="B19" s="55"/>
    </row>
    <row r="20" spans="2:1775" s="29" customFormat="1" hidden="1" x14ac:dyDescent="0.35">
      <c r="B20" s="33"/>
      <c r="C20" s="29" t="s">
        <v>101</v>
      </c>
      <c r="F20" s="29" t="s">
        <v>82</v>
      </c>
      <c r="G20" s="29" t="s">
        <v>88</v>
      </c>
      <c r="H20" s="29" t="s">
        <v>89</v>
      </c>
      <c r="I20" s="29" t="s">
        <v>83</v>
      </c>
      <c r="J20" s="29" t="s">
        <v>8</v>
      </c>
      <c r="K20" s="29" t="s">
        <v>9</v>
      </c>
      <c r="L20" s="29" t="s">
        <v>10</v>
      </c>
      <c r="M20" s="29" t="s">
        <v>11</v>
      </c>
      <c r="N20" s="29" t="s">
        <v>12</v>
      </c>
      <c r="O20" s="29" t="s">
        <v>13</v>
      </c>
      <c r="P20" s="29" t="s">
        <v>14</v>
      </c>
      <c r="Q20" s="29" t="s">
        <v>15</v>
      </c>
      <c r="R20" s="29" t="s">
        <v>16</v>
      </c>
      <c r="S20" s="29" t="s">
        <v>17</v>
      </c>
      <c r="T20" s="29" t="s">
        <v>18</v>
      </c>
      <c r="U20" s="29" t="s">
        <v>19</v>
      </c>
      <c r="V20" s="29" t="s">
        <v>20</v>
      </c>
      <c r="W20" s="29" t="s">
        <v>21</v>
      </c>
      <c r="X20" s="29" t="s">
        <v>22</v>
      </c>
      <c r="Y20" s="29" t="s">
        <v>23</v>
      </c>
      <c r="Z20" s="29" t="s">
        <v>24</v>
      </c>
      <c r="AA20" s="29" t="s">
        <v>25</v>
      </c>
      <c r="AB20" s="29" t="s">
        <v>26</v>
      </c>
      <c r="AC20" s="29" t="s">
        <v>27</v>
      </c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</row>
    <row r="21" spans="2:1775" hidden="1" x14ac:dyDescent="0.35">
      <c r="B21" s="55"/>
      <c r="C21" s="62"/>
      <c r="D21" s="62"/>
      <c r="F21" s="35">
        <v>1</v>
      </c>
      <c r="G21" s="35">
        <v>0.15</v>
      </c>
      <c r="H21" s="35">
        <v>0.77</v>
      </c>
      <c r="I21" s="36">
        <v>0.5</v>
      </c>
      <c r="J21" s="25">
        <f t="shared" ref="J21:AC30" si="0">(J7*(1+$F21+$G21)*(1-$H21)*$I21)</f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  <c r="AC21" s="25">
        <f t="shared" si="0"/>
        <v>0</v>
      </c>
    </row>
    <row r="22" spans="2:1775" hidden="1" x14ac:dyDescent="0.35">
      <c r="B22" s="55"/>
      <c r="C22" s="62"/>
      <c r="D22" s="62"/>
      <c r="F22" s="35">
        <v>3.5</v>
      </c>
      <c r="G22" s="35">
        <v>0.15</v>
      </c>
      <c r="H22" s="35">
        <v>0.09</v>
      </c>
      <c r="I22" s="36">
        <v>0.5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  <c r="AC22" s="25">
        <f t="shared" si="0"/>
        <v>0</v>
      </c>
    </row>
    <row r="23" spans="2:1775" hidden="1" x14ac:dyDescent="0.35">
      <c r="B23" s="55"/>
      <c r="C23" s="62"/>
      <c r="D23" s="62"/>
      <c r="F23" s="35">
        <v>3.5</v>
      </c>
      <c r="G23" s="35">
        <v>0.15</v>
      </c>
      <c r="H23" s="35">
        <v>0.1</v>
      </c>
      <c r="I23" s="36">
        <v>0.5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  <c r="AC23" s="25">
        <f t="shared" si="0"/>
        <v>0</v>
      </c>
    </row>
    <row r="24" spans="2:1775" hidden="1" x14ac:dyDescent="0.35">
      <c r="B24" s="55"/>
      <c r="C24" s="62"/>
      <c r="D24" s="62"/>
      <c r="F24" s="35">
        <v>2.2999999999999998</v>
      </c>
      <c r="G24" s="35">
        <v>0.15</v>
      </c>
      <c r="H24" s="35">
        <v>0.13</v>
      </c>
      <c r="I24" s="36">
        <v>0.5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  <c r="AC24" s="25">
        <f t="shared" si="0"/>
        <v>0</v>
      </c>
    </row>
    <row r="25" spans="2:1775" hidden="1" x14ac:dyDescent="0.35">
      <c r="B25" s="55"/>
      <c r="C25" s="62"/>
      <c r="D25" s="62"/>
      <c r="F25" s="35">
        <v>2.2999999999999998</v>
      </c>
      <c r="G25" s="35">
        <v>0.15</v>
      </c>
      <c r="H25" s="35">
        <v>0.13</v>
      </c>
      <c r="I25" s="36">
        <v>0.5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  <c r="AC25" s="25">
        <f t="shared" si="0"/>
        <v>0</v>
      </c>
    </row>
    <row r="26" spans="2:1775" hidden="1" x14ac:dyDescent="0.35">
      <c r="B26" s="55"/>
      <c r="C26" s="62"/>
      <c r="D26" s="62"/>
      <c r="F26" s="35">
        <v>3.5</v>
      </c>
      <c r="G26" s="35">
        <v>0.15</v>
      </c>
      <c r="H26" s="35">
        <v>0.09</v>
      </c>
      <c r="I26" s="36">
        <v>0.5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  <c r="AC26" s="25">
        <f t="shared" si="0"/>
        <v>0</v>
      </c>
    </row>
    <row r="27" spans="2:1775" hidden="1" x14ac:dyDescent="0.35">
      <c r="B27" s="55"/>
      <c r="C27" s="62"/>
      <c r="D27" s="62"/>
      <c r="F27" s="35">
        <v>0</v>
      </c>
      <c r="G27" s="35">
        <v>0.15</v>
      </c>
      <c r="H27" s="35">
        <v>0.9</v>
      </c>
      <c r="I27" s="36">
        <v>0.5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  <c r="AC27" s="25">
        <f t="shared" si="0"/>
        <v>0</v>
      </c>
    </row>
    <row r="28" spans="2:1775" hidden="1" x14ac:dyDescent="0.35">
      <c r="B28" s="55"/>
      <c r="C28" s="62"/>
      <c r="D28" s="62"/>
      <c r="F28" s="35">
        <v>1.5</v>
      </c>
      <c r="G28" s="35">
        <v>0.15</v>
      </c>
      <c r="H28" s="35">
        <v>0.9</v>
      </c>
      <c r="I28" s="36">
        <v>0.5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  <c r="AC28" s="25">
        <f t="shared" si="0"/>
        <v>0</v>
      </c>
    </row>
    <row r="29" spans="2:1775" hidden="1" x14ac:dyDescent="0.35">
      <c r="B29" s="55"/>
      <c r="C29" s="62"/>
      <c r="D29" s="62"/>
      <c r="F29" s="35">
        <v>1.9</v>
      </c>
      <c r="G29" s="35">
        <v>0.15</v>
      </c>
      <c r="H29" s="35">
        <v>0.05</v>
      </c>
      <c r="I29" s="36">
        <v>0.5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  <c r="AC29" s="25">
        <f t="shared" si="0"/>
        <v>0</v>
      </c>
    </row>
    <row r="30" spans="2:1775" hidden="1" x14ac:dyDescent="0.35">
      <c r="B30" s="55"/>
      <c r="C30" s="62"/>
      <c r="D30" s="62"/>
      <c r="F30" s="35">
        <v>0.4</v>
      </c>
      <c r="G30" s="35">
        <v>0.15</v>
      </c>
      <c r="H30" s="35">
        <v>0.11</v>
      </c>
      <c r="I30" s="36">
        <v>0.5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  <c r="AC30" s="25">
        <f t="shared" si="0"/>
        <v>0</v>
      </c>
    </row>
    <row r="31" spans="2:1775" hidden="1" x14ac:dyDescent="0.35">
      <c r="B31" s="55"/>
    </row>
    <row r="32" spans="2:1775" s="29" customFormat="1" hidden="1" x14ac:dyDescent="0.35">
      <c r="B32" s="33"/>
      <c r="J32" s="29" t="s">
        <v>8</v>
      </c>
      <c r="K32" s="29" t="s">
        <v>9</v>
      </c>
      <c r="L32" s="29" t="s">
        <v>10</v>
      </c>
      <c r="M32" s="29" t="s">
        <v>11</v>
      </c>
      <c r="N32" s="29" t="s">
        <v>12</v>
      </c>
      <c r="O32" s="29" t="s">
        <v>13</v>
      </c>
      <c r="P32" s="29" t="s">
        <v>14</v>
      </c>
      <c r="Q32" s="29" t="s">
        <v>15</v>
      </c>
      <c r="R32" s="29" t="s">
        <v>16</v>
      </c>
      <c r="S32" s="29" t="s">
        <v>17</v>
      </c>
      <c r="T32" s="29" t="s">
        <v>18</v>
      </c>
      <c r="U32" s="29" t="s">
        <v>19</v>
      </c>
      <c r="V32" s="29" t="s">
        <v>20</v>
      </c>
      <c r="W32" s="29" t="s">
        <v>21</v>
      </c>
      <c r="X32" s="29" t="s">
        <v>22</v>
      </c>
      <c r="Y32" s="29" t="s">
        <v>23</v>
      </c>
      <c r="Z32" s="29" t="s">
        <v>24</v>
      </c>
      <c r="AA32" s="29" t="s">
        <v>25</v>
      </c>
      <c r="AB32" s="29" t="s">
        <v>26</v>
      </c>
      <c r="AC32" s="29" t="s">
        <v>27</v>
      </c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</row>
    <row r="33" spans="1:1775" s="44" customFormat="1" ht="18.5" hidden="1" thickBot="1" x14ac:dyDescent="0.45">
      <c r="A33" s="41"/>
      <c r="B33" s="42" t="s">
        <v>90</v>
      </c>
      <c r="C33" s="41"/>
      <c r="D33" s="41"/>
      <c r="E33" s="41"/>
      <c r="F33" s="41"/>
      <c r="G33" s="41"/>
      <c r="H33" s="41"/>
      <c r="I33" s="41"/>
      <c r="J33" s="43">
        <f>SUM(J21:J30)</f>
        <v>0</v>
      </c>
      <c r="K33" s="43">
        <f t="shared" ref="K33:AC33" si="1">SUM(K21:K30)</f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  <c r="AC33" s="43">
        <f t="shared" si="1"/>
        <v>0</v>
      </c>
    </row>
    <row r="34" spans="1:1775" hidden="1" x14ac:dyDescent="0.35">
      <c r="B34" s="55"/>
    </row>
    <row r="35" spans="1:1775" x14ac:dyDescent="0.35">
      <c r="B35" s="55"/>
      <c r="I35" s="25"/>
      <c r="L35" s="25"/>
    </row>
    <row r="36" spans="1:1775" ht="20" x14ac:dyDescent="0.4">
      <c r="A36" s="32" t="s">
        <v>92</v>
      </c>
      <c r="B36" s="55"/>
    </row>
    <row r="37" spans="1:1775" x14ac:dyDescent="0.35">
      <c r="B37" s="55"/>
    </row>
    <row r="38" spans="1:1775" s="30" customFormat="1" x14ac:dyDescent="0.35">
      <c r="E38" s="30">
        <v>1971</v>
      </c>
      <c r="F38" s="30">
        <f t="shared" ref="F38:X38" si="2">E38+1</f>
        <v>1972</v>
      </c>
      <c r="G38" s="30">
        <f t="shared" si="2"/>
        <v>1973</v>
      </c>
      <c r="H38" s="30">
        <f t="shared" si="2"/>
        <v>1974</v>
      </c>
      <c r="I38" s="30">
        <f t="shared" si="2"/>
        <v>1975</v>
      </c>
      <c r="J38" s="30">
        <f t="shared" si="2"/>
        <v>1976</v>
      </c>
      <c r="K38" s="30">
        <f t="shared" si="2"/>
        <v>1977</v>
      </c>
      <c r="L38" s="30">
        <f t="shared" si="2"/>
        <v>1978</v>
      </c>
      <c r="M38" s="30">
        <f t="shared" si="2"/>
        <v>1979</v>
      </c>
      <c r="N38" s="30">
        <f t="shared" si="2"/>
        <v>1980</v>
      </c>
      <c r="O38" s="30">
        <f t="shared" si="2"/>
        <v>1981</v>
      </c>
      <c r="P38" s="30">
        <f t="shared" si="2"/>
        <v>1982</v>
      </c>
      <c r="Q38" s="30">
        <f t="shared" si="2"/>
        <v>1983</v>
      </c>
      <c r="R38" s="30">
        <f t="shared" si="2"/>
        <v>1984</v>
      </c>
      <c r="S38" s="30">
        <f t="shared" si="2"/>
        <v>1985</v>
      </c>
      <c r="T38" s="30">
        <f t="shared" si="2"/>
        <v>1986</v>
      </c>
      <c r="U38" s="30">
        <f t="shared" si="2"/>
        <v>1987</v>
      </c>
      <c r="V38" s="30">
        <f t="shared" si="2"/>
        <v>1988</v>
      </c>
      <c r="W38" s="30">
        <f t="shared" si="2"/>
        <v>1989</v>
      </c>
      <c r="X38" s="30">
        <f t="shared" si="2"/>
        <v>1990</v>
      </c>
      <c r="Y38" s="30">
        <v>1991</v>
      </c>
      <c r="Z38" s="30">
        <v>1992</v>
      </c>
      <c r="AA38" s="30">
        <v>1993</v>
      </c>
      <c r="AB38" s="30">
        <v>1994</v>
      </c>
      <c r="AC38" s="30">
        <v>1995</v>
      </c>
      <c r="AD38" s="30">
        <v>1996</v>
      </c>
      <c r="AE38" s="30">
        <v>1997</v>
      </c>
      <c r="AF38" s="30">
        <v>1998</v>
      </c>
      <c r="AG38" s="30">
        <v>1999</v>
      </c>
      <c r="AH38" s="30">
        <v>2000</v>
      </c>
      <c r="AI38" s="30">
        <v>2001</v>
      </c>
      <c r="AJ38" s="30">
        <v>2002</v>
      </c>
      <c r="AK38" s="30">
        <v>2003</v>
      </c>
      <c r="AL38" s="30">
        <v>2004</v>
      </c>
      <c r="AM38" s="30">
        <v>2005</v>
      </c>
      <c r="AN38" s="30">
        <v>2006</v>
      </c>
      <c r="AO38" s="30">
        <v>2007</v>
      </c>
      <c r="AP38" s="30">
        <v>2008</v>
      </c>
      <c r="AQ38" s="30">
        <v>2009</v>
      </c>
      <c r="AR38" s="30">
        <v>2010</v>
      </c>
      <c r="AS38" s="30">
        <f t="shared" ref="AS38:AZ38" si="3">AR38+1</f>
        <v>2011</v>
      </c>
      <c r="AT38" s="30">
        <f t="shared" si="3"/>
        <v>2012</v>
      </c>
      <c r="AU38" s="30">
        <f t="shared" si="3"/>
        <v>2013</v>
      </c>
      <c r="AV38" s="30">
        <f t="shared" si="3"/>
        <v>2014</v>
      </c>
      <c r="AW38" s="30">
        <f t="shared" si="3"/>
        <v>2015</v>
      </c>
      <c r="AX38" s="30">
        <f t="shared" si="3"/>
        <v>2016</v>
      </c>
      <c r="AY38" s="30">
        <f t="shared" si="3"/>
        <v>2017</v>
      </c>
      <c r="AZ38" s="30">
        <f t="shared" si="3"/>
        <v>2018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</row>
    <row r="39" spans="1:1775" s="25" customFormat="1" x14ac:dyDescent="0.35">
      <c r="B39" s="25" t="s">
        <v>207</v>
      </c>
      <c r="D39" s="66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</row>
    <row r="40" spans="1:1775" s="25" customFormat="1" x14ac:dyDescent="0.35">
      <c r="C40" s="25" t="s">
        <v>417</v>
      </c>
      <c r="D40" s="66">
        <v>0.9</v>
      </c>
      <c r="E40" s="68" t="s">
        <v>246</v>
      </c>
      <c r="F40" s="68" t="s">
        <v>246</v>
      </c>
      <c r="G40" s="68" t="s">
        <v>246</v>
      </c>
      <c r="H40" s="68" t="s">
        <v>246</v>
      </c>
      <c r="I40" s="68" t="s">
        <v>246</v>
      </c>
      <c r="J40" s="68" t="s">
        <v>246</v>
      </c>
      <c r="K40" s="68" t="s">
        <v>246</v>
      </c>
      <c r="L40" s="68" t="s">
        <v>246</v>
      </c>
      <c r="M40" s="68" t="s">
        <v>246</v>
      </c>
      <c r="N40" s="68" t="s">
        <v>246</v>
      </c>
      <c r="O40" s="68" t="s">
        <v>246</v>
      </c>
      <c r="P40" s="68" t="s">
        <v>246</v>
      </c>
      <c r="Q40" s="68" t="s">
        <v>246</v>
      </c>
      <c r="R40" s="68" t="s">
        <v>246</v>
      </c>
      <c r="S40" s="68" t="s">
        <v>246</v>
      </c>
      <c r="T40" s="68" t="s">
        <v>246</v>
      </c>
      <c r="U40" s="68" t="s">
        <v>246</v>
      </c>
      <c r="V40" s="68" t="s">
        <v>246</v>
      </c>
      <c r="W40" s="68" t="s">
        <v>246</v>
      </c>
      <c r="X40" s="92">
        <f>'LAO FAO Burned Biomass Data'!J2*$D40</f>
        <v>7080220.0159200002</v>
      </c>
      <c r="Y40" s="92">
        <f>'LAO FAO Burned Biomass Data'!K2*$D40</f>
        <v>7080220.0159200002</v>
      </c>
      <c r="Z40" s="92">
        <f>'LAO FAO Burned Biomass Data'!L2*$D40</f>
        <v>7080220.0159200002</v>
      </c>
      <c r="AA40" s="92">
        <f>'LAO FAO Burned Biomass Data'!M2*$D40</f>
        <v>7080220.0159200002</v>
      </c>
      <c r="AB40" s="92">
        <f>'LAO FAO Burned Biomass Data'!N2*$D40</f>
        <v>7080220.0159200002</v>
      </c>
      <c r="AC40" s="92">
        <f>'LAO FAO Burned Biomass Data'!O2*$D40</f>
        <v>7080220.0159200002</v>
      </c>
      <c r="AD40" s="92">
        <f>'LAO FAO Burned Biomass Data'!P2*$D40</f>
        <v>5122678.3839000007</v>
      </c>
      <c r="AE40" s="92">
        <f>'LAO FAO Burned Biomass Data'!Q2*$D40</f>
        <v>3747047.8391999998</v>
      </c>
      <c r="AF40" s="92">
        <f>'LAO FAO Burned Biomass Data'!R2*$D40</f>
        <v>7922580.7914000005</v>
      </c>
      <c r="AG40" s="92">
        <f>'LAO FAO Burned Biomass Data'!S2*$D40</f>
        <v>6265752.8570999997</v>
      </c>
      <c r="AH40" s="92">
        <f>'LAO FAO Burned Biomass Data'!T2*$D40</f>
        <v>3960701.3646</v>
      </c>
      <c r="AI40" s="92">
        <f>'LAO FAO Burned Biomass Data'!U2*$D40</f>
        <v>1470683.5127999999</v>
      </c>
      <c r="AJ40" s="92">
        <f>'LAO FAO Burned Biomass Data'!V2*$D40</f>
        <v>4972282.4618100002</v>
      </c>
      <c r="AK40" s="92">
        <f>'LAO FAO Burned Biomass Data'!W2*$D40</f>
        <v>5114755.3138200007</v>
      </c>
      <c r="AL40" s="92">
        <f>'LAO FAO Burned Biomass Data'!X2*$D40</f>
        <v>19548628.162919998</v>
      </c>
      <c r="AM40" s="92">
        <f>'LAO FAO Burned Biomass Data'!Y2*$D40</f>
        <v>9743716.4662800003</v>
      </c>
      <c r="AN40" s="92">
        <f>'LAO FAO Burned Biomass Data'!Z2*$D40</f>
        <v>4913125.2306899996</v>
      </c>
      <c r="AO40" s="92">
        <f>'LAO FAO Burned Biomass Data'!AA2*$D40</f>
        <v>17916344.351909999</v>
      </c>
      <c r="AP40" s="92">
        <f>'LAO FAO Burned Biomass Data'!AB2*$D40</f>
        <v>4291148.97279</v>
      </c>
      <c r="AQ40" s="92">
        <f>'LAO FAO Burned Biomass Data'!AC2*$D40</f>
        <v>5224002.64011</v>
      </c>
      <c r="AR40" s="92">
        <f>'LAO FAO Burned Biomass Data'!AD2*$D40</f>
        <v>15240106.201140001</v>
      </c>
      <c r="AS40" s="92">
        <f>'LAO FAO Burned Biomass Data'!AE2*$D40</f>
        <v>3785601.76443</v>
      </c>
      <c r="AT40" s="92">
        <f>'LAO FAO Burned Biomass Data'!AF2*$D40</f>
        <v>4913806.7371500004</v>
      </c>
      <c r="AU40" s="92">
        <f>'LAO FAO Burned Biomass Data'!AG2*$D40</f>
        <v>8807667.2959500011</v>
      </c>
      <c r="AV40" s="92">
        <f>'LAO FAO Burned Biomass Data'!AH2*$D40</f>
        <v>7103043.2881800001</v>
      </c>
      <c r="AW40" s="92">
        <f>'LAO FAO Burned Biomass Data'!AI2*$D40</f>
        <v>7146076.7405700004</v>
      </c>
      <c r="AX40" s="92">
        <f>'LAO FAO Burned Biomass Data'!AJ2*$D40</f>
        <v>10228806.308430001</v>
      </c>
      <c r="AY40" s="92">
        <f>'LAO FAO Burned Biomass Data'!AK2*$D40</f>
        <v>3732457.9839300001</v>
      </c>
      <c r="AZ40" s="92">
        <f>'LAO FAO Burned Biomass Data'!AL2*$D40</f>
        <v>3278962.6788599999</v>
      </c>
    </row>
    <row r="41" spans="1:1775" s="25" customFormat="1" x14ac:dyDescent="0.35">
      <c r="C41" s="25" t="s">
        <v>418</v>
      </c>
      <c r="D41" s="66">
        <v>0.7</v>
      </c>
      <c r="E41" s="68" t="s">
        <v>246</v>
      </c>
      <c r="F41" s="68" t="s">
        <v>246</v>
      </c>
      <c r="G41" s="68" t="s">
        <v>246</v>
      </c>
      <c r="H41" s="68" t="s">
        <v>246</v>
      </c>
      <c r="I41" s="68" t="s">
        <v>246</v>
      </c>
      <c r="J41" s="68" t="s">
        <v>246</v>
      </c>
      <c r="K41" s="68" t="s">
        <v>246</v>
      </c>
      <c r="L41" s="68" t="s">
        <v>246</v>
      </c>
      <c r="M41" s="68" t="s">
        <v>246</v>
      </c>
      <c r="N41" s="68" t="s">
        <v>246</v>
      </c>
      <c r="O41" s="68" t="s">
        <v>246</v>
      </c>
      <c r="P41" s="68" t="s">
        <v>246</v>
      </c>
      <c r="Q41" s="68" t="s">
        <v>246</v>
      </c>
      <c r="R41" s="68" t="s">
        <v>246</v>
      </c>
      <c r="S41" s="68" t="s">
        <v>246</v>
      </c>
      <c r="T41" s="68" t="s">
        <v>246</v>
      </c>
      <c r="U41" s="68" t="s">
        <v>246</v>
      </c>
      <c r="V41" s="68" t="s">
        <v>246</v>
      </c>
      <c r="W41" s="68" t="s">
        <v>246</v>
      </c>
      <c r="X41" s="92">
        <f>'LAO FAO Burned Biomass Data'!J3*$D41</f>
        <v>5165965.4593399996</v>
      </c>
      <c r="Y41" s="92">
        <f>'LAO FAO Burned Biomass Data'!K3*$D41</f>
        <v>5165965.4593399996</v>
      </c>
      <c r="Z41" s="92">
        <f>'LAO FAO Burned Biomass Data'!L3*$D41</f>
        <v>5165965.4593399996</v>
      </c>
      <c r="AA41" s="92">
        <f>'LAO FAO Burned Biomass Data'!M3*$D41</f>
        <v>5165965.4593399996</v>
      </c>
      <c r="AB41" s="92">
        <f>'LAO FAO Burned Biomass Data'!N3*$D41</f>
        <v>5165965.4593399996</v>
      </c>
      <c r="AC41" s="92">
        <f>'LAO FAO Burned Biomass Data'!O3*$D41</f>
        <v>5165965.4593399996</v>
      </c>
      <c r="AD41" s="92">
        <f>'LAO FAO Burned Biomass Data'!P3*$D41</f>
        <v>3253409.5194999995</v>
      </c>
      <c r="AE41" s="92">
        <f>'LAO FAO Burned Biomass Data'!Q3*$D41</f>
        <v>2509637.3833999997</v>
      </c>
      <c r="AF41" s="92">
        <f>'LAO FAO Burned Biomass Data'!R3*$D41</f>
        <v>5852624.5623999992</v>
      </c>
      <c r="AG41" s="92">
        <f>'LAO FAO Burned Biomass Data'!S3*$D41</f>
        <v>3465987.5501999999</v>
      </c>
      <c r="AH41" s="92">
        <f>'LAO FAO Burned Biomass Data'!T3*$D41</f>
        <v>2529706.4099999997</v>
      </c>
      <c r="AI41" s="92">
        <f>'LAO FAO Burned Biomass Data'!U3*$D41</f>
        <v>702913.88264999993</v>
      </c>
      <c r="AJ41" s="92">
        <f>'LAO FAO Burned Biomass Data'!V3*$D41</f>
        <v>2567947.6740399995</v>
      </c>
      <c r="AK41" s="92">
        <f>'LAO FAO Burned Biomass Data'!W3*$D41</f>
        <v>4498570.1507599996</v>
      </c>
      <c r="AL41" s="92">
        <f>'LAO FAO Burned Biomass Data'!X3*$D41</f>
        <v>15466945.852329997</v>
      </c>
      <c r="AM41" s="92">
        <f>'LAO FAO Burned Biomass Data'!Y3*$D41</f>
        <v>7534908.3339599995</v>
      </c>
      <c r="AN41" s="92">
        <f>'LAO FAO Burned Biomass Data'!Z3*$D41</f>
        <v>3753428.0909999995</v>
      </c>
      <c r="AO41" s="92">
        <f>'LAO FAO Burned Biomass Data'!AA3*$D41</f>
        <v>18824086.496529996</v>
      </c>
      <c r="AP41" s="92">
        <f>'LAO FAO Burned Biomass Data'!AB3*$D41</f>
        <v>1436655.4159999997</v>
      </c>
      <c r="AQ41" s="92">
        <f>'LAO FAO Burned Biomass Data'!AC3*$D41</f>
        <v>4012510.2950099995</v>
      </c>
      <c r="AR41" s="92">
        <f>'LAO FAO Burned Biomass Data'!AD3*$D41</f>
        <v>12007030.53074</v>
      </c>
      <c r="AS41" s="92">
        <f>'LAO FAO Burned Biomass Data'!AE3*$D41</f>
        <v>1361879.9173699999</v>
      </c>
      <c r="AT41" s="92">
        <f>'LAO FAO Burned Biomass Data'!AF3*$D41</f>
        <v>5793970.6722799996</v>
      </c>
      <c r="AU41" s="92">
        <f>'LAO FAO Burned Biomass Data'!AG3*$D41</f>
        <v>4546301.2863799995</v>
      </c>
      <c r="AV41" s="92">
        <f>'LAO FAO Burned Biomass Data'!AH3*$D41</f>
        <v>4909598.3463099999</v>
      </c>
      <c r="AW41" s="92">
        <f>'LAO FAO Burned Biomass Data'!AI3*$D41</f>
        <v>3745973.5310200001</v>
      </c>
      <c r="AX41" s="92">
        <f>'LAO FAO Burned Biomass Data'!AJ3*$D41</f>
        <v>7060986.9590399992</v>
      </c>
      <c r="AY41" s="92">
        <f>'LAO FAO Burned Biomass Data'!AK3*$D41</f>
        <v>2296824.7733199997</v>
      </c>
      <c r="AZ41" s="92">
        <f>'LAO FAO Burned Biomass Data'!AL3*$D41</f>
        <v>1485881.3108999997</v>
      </c>
    </row>
    <row r="42" spans="1:1775" x14ac:dyDescent="0.35">
      <c r="C42" s="25" t="s">
        <v>203</v>
      </c>
      <c r="D42" s="66">
        <v>0.8</v>
      </c>
      <c r="E42" s="68" t="s">
        <v>246</v>
      </c>
      <c r="F42" s="68" t="s">
        <v>246</v>
      </c>
      <c r="G42" s="68" t="s">
        <v>246</v>
      </c>
      <c r="H42" s="68" t="s">
        <v>246</v>
      </c>
      <c r="I42" s="68" t="s">
        <v>246</v>
      </c>
      <c r="J42" s="68" t="s">
        <v>246</v>
      </c>
      <c r="K42" s="68" t="s">
        <v>246</v>
      </c>
      <c r="L42" s="68" t="s">
        <v>246</v>
      </c>
      <c r="M42" s="68" t="s">
        <v>246</v>
      </c>
      <c r="N42" s="68" t="s">
        <v>246</v>
      </c>
      <c r="O42" s="68" t="s">
        <v>246</v>
      </c>
      <c r="P42" s="68" t="s">
        <v>246</v>
      </c>
      <c r="Q42" s="68" t="s">
        <v>246</v>
      </c>
      <c r="R42" s="68" t="s">
        <v>246</v>
      </c>
      <c r="S42" s="68" t="s">
        <v>246</v>
      </c>
      <c r="T42" s="68" t="s">
        <v>246</v>
      </c>
      <c r="U42" s="68" t="s">
        <v>246</v>
      </c>
      <c r="V42" s="68" t="s">
        <v>246</v>
      </c>
      <c r="W42" s="68" t="s">
        <v>246</v>
      </c>
      <c r="X42" s="92">
        <f>'LAO FAO Burned Biomass Data'!J4*$D42</f>
        <v>1383872.4587200002</v>
      </c>
      <c r="Y42" s="92">
        <f>'LAO FAO Burned Biomass Data'!K4*$D42</f>
        <v>1383872.4587200002</v>
      </c>
      <c r="Z42" s="92">
        <f>'LAO FAO Burned Biomass Data'!L4*$D42</f>
        <v>1383872.4587200002</v>
      </c>
      <c r="AA42" s="92">
        <f>'LAO FAO Burned Biomass Data'!M4*$D42</f>
        <v>1383872.4587200002</v>
      </c>
      <c r="AB42" s="92">
        <f>'LAO FAO Burned Biomass Data'!N4*$D42</f>
        <v>1383872.4587200002</v>
      </c>
      <c r="AC42" s="92">
        <f>'LAO FAO Burned Biomass Data'!O4*$D42</f>
        <v>1383872.4587200002</v>
      </c>
      <c r="AD42" s="92">
        <f>'LAO FAO Burned Biomass Data'!P4*$D42</f>
        <v>452170.84711999999</v>
      </c>
      <c r="AE42" s="92">
        <f>'LAO FAO Burned Biomass Data'!Q4*$D42</f>
        <v>309819.82919999998</v>
      </c>
      <c r="AF42" s="92">
        <f>'LAO FAO Burned Biomass Data'!R4*$D42</f>
        <v>478593.60791999998</v>
      </c>
      <c r="AG42" s="92">
        <f>'LAO FAO Burned Biomass Data'!S4*$D42</f>
        <v>449346.21776000003</v>
      </c>
      <c r="AH42" s="92">
        <f>'LAO FAO Burned Biomass Data'!T4*$D42</f>
        <v>374769.39616</v>
      </c>
      <c r="AI42" s="92">
        <f>'LAO FAO Burned Biomass Data'!U4*$D42</f>
        <v>383090.50400000002</v>
      </c>
      <c r="AJ42" s="92">
        <f>'LAO FAO Burned Biomass Data'!V4*$D42</f>
        <v>735220.52120000008</v>
      </c>
      <c r="AK42" s="92">
        <f>'LAO FAO Burned Biomass Data'!W4*$D42</f>
        <v>825746.61544000008</v>
      </c>
      <c r="AL42" s="92">
        <f>'LAO FAO Burned Biomass Data'!X4*$D42</f>
        <v>2196684.3756800001</v>
      </c>
      <c r="AM42" s="92">
        <f>'LAO FAO Burned Biomass Data'!Y4*$D42</f>
        <v>2232266.30112</v>
      </c>
      <c r="AN42" s="92">
        <f>'LAO FAO Burned Biomass Data'!Z4*$D42</f>
        <v>867436.94760000007</v>
      </c>
      <c r="AO42" s="92">
        <f>'LAO FAO Burned Biomass Data'!AA4*$D42</f>
        <v>2937782.9396800003</v>
      </c>
      <c r="AP42" s="92">
        <f>'LAO FAO Burned Biomass Data'!AB4*$D42</f>
        <v>917087.7530400001</v>
      </c>
      <c r="AQ42" s="92">
        <f>'LAO FAO Burned Biomass Data'!AC4*$D42</f>
        <v>1534026.1938400001</v>
      </c>
      <c r="AR42" s="92">
        <f>'LAO FAO Burned Biomass Data'!AD4*$D42</f>
        <v>3948474.9525600001</v>
      </c>
      <c r="AS42" s="92">
        <f>'LAO FAO Burned Biomass Data'!AE4*$D42</f>
        <v>881931.53768000007</v>
      </c>
      <c r="AT42" s="92">
        <f>'LAO FAO Burned Biomass Data'!AF4*$D42</f>
        <v>1848709.8522399999</v>
      </c>
      <c r="AU42" s="92">
        <f>'LAO FAO Burned Biomass Data'!AG4*$D42</f>
        <v>2359483.9315200001</v>
      </c>
      <c r="AV42" s="92">
        <f>'LAO FAO Burned Biomass Data'!AH4*$D42</f>
        <v>1421630.1881600001</v>
      </c>
      <c r="AW42" s="92">
        <f>'LAO FAO Burned Biomass Data'!AI4*$D42</f>
        <v>1988756.7738400002</v>
      </c>
      <c r="AX42" s="92">
        <f>'LAO FAO Burned Biomass Data'!AJ4*$D42</f>
        <v>2636893.7157600001</v>
      </c>
      <c r="AY42" s="92">
        <f>'LAO FAO Burned Biomass Data'!AK4*$D42</f>
        <v>1122220.5340800001</v>
      </c>
      <c r="AZ42" s="92">
        <f>'LAO FAO Burned Biomass Data'!AL4*$D42</f>
        <v>805600.34688000008</v>
      </c>
    </row>
    <row r="43" spans="1:1775" s="58" customFormat="1" x14ac:dyDescent="0.35"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1775" s="58" customFormat="1" x14ac:dyDescent="0.35">
      <c r="B44" s="58" t="s">
        <v>206</v>
      </c>
      <c r="E44" s="68" t="s">
        <v>246</v>
      </c>
      <c r="F44" s="68" t="s">
        <v>246</v>
      </c>
      <c r="G44" s="68" t="s">
        <v>246</v>
      </c>
      <c r="H44" s="68" t="s">
        <v>246</v>
      </c>
      <c r="I44" s="68" t="s">
        <v>246</v>
      </c>
      <c r="J44" s="68" t="s">
        <v>246</v>
      </c>
      <c r="K44" s="68" t="s">
        <v>246</v>
      </c>
      <c r="L44" s="68" t="s">
        <v>246</v>
      </c>
      <c r="M44" s="68" t="s">
        <v>246</v>
      </c>
      <c r="N44" s="68" t="s">
        <v>246</v>
      </c>
      <c r="O44" s="68" t="s">
        <v>246</v>
      </c>
      <c r="P44" s="68" t="s">
        <v>246</v>
      </c>
      <c r="Q44" s="68" t="s">
        <v>246</v>
      </c>
      <c r="R44" s="68" t="s">
        <v>246</v>
      </c>
      <c r="S44" s="68" t="s">
        <v>246</v>
      </c>
      <c r="T44" s="68" t="s">
        <v>246</v>
      </c>
      <c r="U44" s="68" t="s">
        <v>246</v>
      </c>
      <c r="V44" s="68" t="s">
        <v>246</v>
      </c>
      <c r="W44" s="68" t="s">
        <v>246</v>
      </c>
      <c r="X44" s="92">
        <f>SUM(X39:X42)</f>
        <v>13630057.933980001</v>
      </c>
      <c r="Y44" s="92">
        <f t="shared" ref="Y44:AZ44" si="4">SUM(Y40:Y42)</f>
        <v>13630057.933980001</v>
      </c>
      <c r="Z44" s="92">
        <f t="shared" si="4"/>
        <v>13630057.933980001</v>
      </c>
      <c r="AA44" s="92">
        <f t="shared" si="4"/>
        <v>13630057.933980001</v>
      </c>
      <c r="AB44" s="92">
        <f t="shared" si="4"/>
        <v>13630057.933980001</v>
      </c>
      <c r="AC44" s="92">
        <f t="shared" si="4"/>
        <v>13630057.933980001</v>
      </c>
      <c r="AD44" s="92">
        <f t="shared" si="4"/>
        <v>8828258.7505200002</v>
      </c>
      <c r="AE44" s="92">
        <f t="shared" si="4"/>
        <v>6566505.0517999995</v>
      </c>
      <c r="AF44" s="92">
        <f t="shared" si="4"/>
        <v>14253798.961719999</v>
      </c>
      <c r="AG44" s="92">
        <f t="shared" si="4"/>
        <v>10181086.62506</v>
      </c>
      <c r="AH44" s="92">
        <f t="shared" si="4"/>
        <v>6865177.1707599992</v>
      </c>
      <c r="AI44" s="92">
        <f t="shared" si="4"/>
        <v>2556687.8994499999</v>
      </c>
      <c r="AJ44" s="92">
        <f t="shared" si="4"/>
        <v>8275450.6570499996</v>
      </c>
      <c r="AK44" s="92">
        <f t="shared" si="4"/>
        <v>10439072.080019999</v>
      </c>
      <c r="AL44" s="92">
        <f t="shared" si="4"/>
        <v>37212258.390929997</v>
      </c>
      <c r="AM44" s="92">
        <f t="shared" si="4"/>
        <v>19510891.101360001</v>
      </c>
      <c r="AN44" s="92">
        <f t="shared" si="4"/>
        <v>9533990.2692899983</v>
      </c>
      <c r="AO44" s="92">
        <f t="shared" si="4"/>
        <v>39678213.788119994</v>
      </c>
      <c r="AP44" s="92">
        <f t="shared" si="4"/>
        <v>6644892.1418300001</v>
      </c>
      <c r="AQ44" s="92">
        <f t="shared" si="4"/>
        <v>10770539.12896</v>
      </c>
      <c r="AR44" s="92">
        <f t="shared" si="4"/>
        <v>31195611.684440002</v>
      </c>
      <c r="AS44" s="92">
        <f t="shared" si="4"/>
        <v>6029413.2194800004</v>
      </c>
      <c r="AT44" s="92">
        <f t="shared" si="4"/>
        <v>12556487.261670001</v>
      </c>
      <c r="AU44" s="92">
        <f t="shared" si="4"/>
        <v>15713452.51385</v>
      </c>
      <c r="AV44" s="92">
        <f t="shared" si="4"/>
        <v>13434271.82265</v>
      </c>
      <c r="AW44" s="92">
        <f t="shared" si="4"/>
        <v>12880807.045430001</v>
      </c>
      <c r="AX44" s="92">
        <f t="shared" si="4"/>
        <v>19926686.983230002</v>
      </c>
      <c r="AY44" s="92">
        <f t="shared" si="4"/>
        <v>7151503.2913300004</v>
      </c>
      <c r="AZ44" s="92">
        <f t="shared" si="4"/>
        <v>5570444.3366399994</v>
      </c>
    </row>
    <row r="45" spans="1:1775" s="25" customFormat="1" x14ac:dyDescent="0.35">
      <c r="B45" s="25" t="s">
        <v>208</v>
      </c>
      <c r="D45" s="65">
        <v>0.5</v>
      </c>
      <c r="E45" s="68" t="s">
        <v>246</v>
      </c>
      <c r="F45" s="68" t="s">
        <v>246</v>
      </c>
      <c r="G45" s="68" t="s">
        <v>246</v>
      </c>
      <c r="H45" s="68" t="s">
        <v>246</v>
      </c>
      <c r="I45" s="68" t="s">
        <v>246</v>
      </c>
      <c r="J45" s="68" t="s">
        <v>246</v>
      </c>
      <c r="K45" s="68" t="s">
        <v>246</v>
      </c>
      <c r="L45" s="68" t="s">
        <v>246</v>
      </c>
      <c r="M45" s="68" t="s">
        <v>246</v>
      </c>
      <c r="N45" s="68" t="s">
        <v>246</v>
      </c>
      <c r="O45" s="68" t="s">
        <v>246</v>
      </c>
      <c r="P45" s="68" t="s">
        <v>246</v>
      </c>
      <c r="Q45" s="68" t="s">
        <v>246</v>
      </c>
      <c r="R45" s="68" t="s">
        <v>246</v>
      </c>
      <c r="S45" s="68" t="s">
        <v>246</v>
      </c>
      <c r="T45" s="68" t="s">
        <v>246</v>
      </c>
      <c r="U45" s="68" t="s">
        <v>246</v>
      </c>
      <c r="V45" s="68" t="s">
        <v>246</v>
      </c>
      <c r="W45" s="68" t="s">
        <v>246</v>
      </c>
      <c r="X45" s="92">
        <f>X44*$D45</f>
        <v>6815028.9669900006</v>
      </c>
      <c r="Y45" s="92">
        <f t="shared" ref="Y45:AZ45" si="5">Y44*$D45</f>
        <v>6815028.9669900006</v>
      </c>
      <c r="Z45" s="92">
        <f t="shared" si="5"/>
        <v>6815028.9669900006</v>
      </c>
      <c r="AA45" s="92">
        <f t="shared" si="5"/>
        <v>6815028.9669900006</v>
      </c>
      <c r="AB45" s="92">
        <f t="shared" si="5"/>
        <v>6815028.9669900006</v>
      </c>
      <c r="AC45" s="92">
        <f t="shared" si="5"/>
        <v>6815028.9669900006</v>
      </c>
      <c r="AD45" s="92">
        <f t="shared" si="5"/>
        <v>4414129.3752600001</v>
      </c>
      <c r="AE45" s="92">
        <f t="shared" si="5"/>
        <v>3283252.5258999998</v>
      </c>
      <c r="AF45" s="92">
        <f t="shared" si="5"/>
        <v>7126899.4808599995</v>
      </c>
      <c r="AG45" s="92">
        <f t="shared" si="5"/>
        <v>5090543.3125299998</v>
      </c>
      <c r="AH45" s="92">
        <f t="shared" si="5"/>
        <v>3432588.5853799996</v>
      </c>
      <c r="AI45" s="92">
        <f t="shared" si="5"/>
        <v>1278343.949725</v>
      </c>
      <c r="AJ45" s="92">
        <f t="shared" si="5"/>
        <v>4137725.3285249998</v>
      </c>
      <c r="AK45" s="92">
        <f t="shared" si="5"/>
        <v>5219536.0400099996</v>
      </c>
      <c r="AL45" s="92">
        <f t="shared" si="5"/>
        <v>18606129.195464998</v>
      </c>
      <c r="AM45" s="92">
        <f t="shared" si="5"/>
        <v>9755445.5506800003</v>
      </c>
      <c r="AN45" s="92">
        <f t="shared" si="5"/>
        <v>4766995.1346449992</v>
      </c>
      <c r="AO45" s="92">
        <f t="shared" si="5"/>
        <v>19839106.894059997</v>
      </c>
      <c r="AP45" s="92">
        <f t="shared" si="5"/>
        <v>3322446.070915</v>
      </c>
      <c r="AQ45" s="92">
        <f t="shared" si="5"/>
        <v>5385269.5644800002</v>
      </c>
      <c r="AR45" s="92">
        <f t="shared" si="5"/>
        <v>15597805.842220001</v>
      </c>
      <c r="AS45" s="92">
        <f t="shared" si="5"/>
        <v>3014706.6097400002</v>
      </c>
      <c r="AT45" s="92">
        <f t="shared" si="5"/>
        <v>6278243.6308350004</v>
      </c>
      <c r="AU45" s="92">
        <f t="shared" si="5"/>
        <v>7856726.2569249999</v>
      </c>
      <c r="AV45" s="92">
        <f t="shared" si="5"/>
        <v>6717135.9113250002</v>
      </c>
      <c r="AW45" s="92">
        <f t="shared" si="5"/>
        <v>6440403.5227150004</v>
      </c>
      <c r="AX45" s="92">
        <f t="shared" si="5"/>
        <v>9963343.4916150011</v>
      </c>
      <c r="AY45" s="92">
        <f t="shared" si="5"/>
        <v>3575751.6456650002</v>
      </c>
      <c r="AZ45" s="92">
        <f t="shared" si="5"/>
        <v>2785222.1683199997</v>
      </c>
    </row>
    <row r="46" spans="1:1775" s="25" customFormat="1" x14ac:dyDescent="0.35">
      <c r="X46" s="92"/>
    </row>
    <row r="47" spans="1:1775" s="86" customFormat="1" ht="16" thickBot="1" x14ac:dyDescent="0.4">
      <c r="A47" s="85"/>
      <c r="B47" s="85" t="s">
        <v>204</v>
      </c>
      <c r="C47" s="85"/>
      <c r="D47" s="85"/>
      <c r="E47" s="102" t="s">
        <v>246</v>
      </c>
      <c r="F47" s="102" t="s">
        <v>246</v>
      </c>
      <c r="G47" s="102" t="s">
        <v>246</v>
      </c>
      <c r="H47" s="102" t="s">
        <v>246</v>
      </c>
      <c r="I47" s="102" t="s">
        <v>246</v>
      </c>
      <c r="J47" s="102" t="s">
        <v>246</v>
      </c>
      <c r="K47" s="102" t="s">
        <v>246</v>
      </c>
      <c r="L47" s="102" t="s">
        <v>246</v>
      </c>
      <c r="M47" s="102" t="s">
        <v>246</v>
      </c>
      <c r="N47" s="102" t="s">
        <v>246</v>
      </c>
      <c r="O47" s="102" t="s">
        <v>246</v>
      </c>
      <c r="P47" s="102" t="s">
        <v>246</v>
      </c>
      <c r="Q47" s="102" t="s">
        <v>246</v>
      </c>
      <c r="R47" s="102" t="s">
        <v>246</v>
      </c>
      <c r="S47" s="102" t="s">
        <v>246</v>
      </c>
      <c r="T47" s="102" t="s">
        <v>246</v>
      </c>
      <c r="U47" s="102" t="s">
        <v>246</v>
      </c>
      <c r="V47" s="102" t="s">
        <v>246</v>
      </c>
      <c r="W47" s="102" t="s">
        <v>246</v>
      </c>
      <c r="X47" s="106">
        <f>X45</f>
        <v>6815028.9669900006</v>
      </c>
      <c r="Y47" s="106">
        <f t="shared" ref="Y47:AZ47" si="6">Y45</f>
        <v>6815028.9669900006</v>
      </c>
      <c r="Z47" s="106">
        <f t="shared" si="6"/>
        <v>6815028.9669900006</v>
      </c>
      <c r="AA47" s="106">
        <f t="shared" si="6"/>
        <v>6815028.9669900006</v>
      </c>
      <c r="AB47" s="106">
        <f t="shared" si="6"/>
        <v>6815028.9669900006</v>
      </c>
      <c r="AC47" s="106">
        <f t="shared" si="6"/>
        <v>6815028.9669900006</v>
      </c>
      <c r="AD47" s="106">
        <f t="shared" si="6"/>
        <v>4414129.3752600001</v>
      </c>
      <c r="AE47" s="106">
        <f t="shared" si="6"/>
        <v>3283252.5258999998</v>
      </c>
      <c r="AF47" s="106">
        <f t="shared" si="6"/>
        <v>7126899.4808599995</v>
      </c>
      <c r="AG47" s="106">
        <f t="shared" si="6"/>
        <v>5090543.3125299998</v>
      </c>
      <c r="AH47" s="106">
        <f t="shared" si="6"/>
        <v>3432588.5853799996</v>
      </c>
      <c r="AI47" s="106">
        <f t="shared" si="6"/>
        <v>1278343.949725</v>
      </c>
      <c r="AJ47" s="106">
        <f t="shared" si="6"/>
        <v>4137725.3285249998</v>
      </c>
      <c r="AK47" s="106">
        <f t="shared" si="6"/>
        <v>5219536.0400099996</v>
      </c>
      <c r="AL47" s="106">
        <f t="shared" si="6"/>
        <v>18606129.195464998</v>
      </c>
      <c r="AM47" s="106">
        <f t="shared" si="6"/>
        <v>9755445.5506800003</v>
      </c>
      <c r="AN47" s="106">
        <f t="shared" si="6"/>
        <v>4766995.1346449992</v>
      </c>
      <c r="AO47" s="106">
        <f t="shared" si="6"/>
        <v>19839106.894059997</v>
      </c>
      <c r="AP47" s="106">
        <f t="shared" si="6"/>
        <v>3322446.070915</v>
      </c>
      <c r="AQ47" s="106">
        <f t="shared" si="6"/>
        <v>5385269.5644800002</v>
      </c>
      <c r="AR47" s="106">
        <f t="shared" si="6"/>
        <v>15597805.842220001</v>
      </c>
      <c r="AS47" s="106">
        <f t="shared" si="6"/>
        <v>3014706.6097400002</v>
      </c>
      <c r="AT47" s="106">
        <f t="shared" si="6"/>
        <v>6278243.6308350004</v>
      </c>
      <c r="AU47" s="106">
        <f t="shared" si="6"/>
        <v>7856726.2569249999</v>
      </c>
      <c r="AV47" s="106">
        <f t="shared" si="6"/>
        <v>6717135.9113250002</v>
      </c>
      <c r="AW47" s="106">
        <f t="shared" si="6"/>
        <v>6440403.5227150004</v>
      </c>
      <c r="AX47" s="106">
        <f t="shared" si="6"/>
        <v>9963343.4916150011</v>
      </c>
      <c r="AY47" s="106">
        <f t="shared" si="6"/>
        <v>3575751.6456650002</v>
      </c>
      <c r="AZ47" s="106">
        <f t="shared" si="6"/>
        <v>2785222.1683199997</v>
      </c>
    </row>
    <row r="48" spans="1:1775" s="48" customFormat="1" ht="16" thickTop="1" x14ac:dyDescent="0.35">
      <c r="A48" s="83"/>
      <c r="B48" s="83"/>
      <c r="C48" s="83"/>
      <c r="D48" s="83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</row>
    <row r="49" spans="1:2" x14ac:dyDescent="0.35">
      <c r="B49" s="55"/>
    </row>
    <row r="54" spans="1:2" ht="18.5" x14ac:dyDescent="0.45">
      <c r="A54" s="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F33" sqref="F33"/>
    </sheetView>
  </sheetViews>
  <sheetFormatPr defaultRowHeight="14.5" x14ac:dyDescent="0.35"/>
  <sheetData>
    <row r="1" spans="1:19" s="7" customFormat="1" ht="18.5" customHeight="1" x14ac:dyDescent="0.4">
      <c r="A1" s="23"/>
      <c r="B1" s="11" t="s">
        <v>69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3"/>
    </row>
    <row r="2" spans="1:19" s="7" customFormat="1" ht="18.5" customHeight="1" x14ac:dyDescent="0.4">
      <c r="A2" s="23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3"/>
    </row>
    <row r="3" spans="1:19" s="8" customFormat="1" ht="28" x14ac:dyDescent="0.3">
      <c r="A3" s="9"/>
      <c r="B3" s="15" t="s">
        <v>50</v>
      </c>
      <c r="C3" s="7" t="s">
        <v>4</v>
      </c>
      <c r="R3" s="14"/>
      <c r="S3" s="9"/>
    </row>
    <row r="4" spans="1:19" s="8" customFormat="1" ht="14" x14ac:dyDescent="0.3">
      <c r="A4" s="9"/>
      <c r="B4" s="16" t="s">
        <v>70</v>
      </c>
      <c r="C4" s="8" t="s">
        <v>71</v>
      </c>
      <c r="R4" s="14"/>
      <c r="S4" s="9"/>
    </row>
    <row r="5" spans="1:19" s="8" customFormat="1" ht="14" x14ac:dyDescent="0.3">
      <c r="A5" s="9"/>
      <c r="R5" s="14"/>
      <c r="S5" s="9"/>
    </row>
    <row r="6" spans="1:19" s="8" customFormat="1" ht="14" x14ac:dyDescent="0.3">
      <c r="A6" s="9"/>
      <c r="R6" s="14"/>
      <c r="S6" s="9"/>
    </row>
    <row r="7" spans="1:19" s="7" customFormat="1" ht="14" x14ac:dyDescent="0.3">
      <c r="A7" s="23"/>
      <c r="B7" s="8"/>
      <c r="K7" s="8"/>
      <c r="L7" s="8"/>
      <c r="M7" s="8"/>
      <c r="N7" s="8"/>
      <c r="O7" s="8"/>
      <c r="P7" s="8"/>
      <c r="Q7" s="8"/>
      <c r="R7" s="14"/>
      <c r="S7" s="23"/>
    </row>
    <row r="8" spans="1:19" s="7" customFormat="1" ht="14" x14ac:dyDescent="0.3">
      <c r="A8" s="23"/>
      <c r="B8" s="8"/>
      <c r="K8" s="8"/>
      <c r="L8" s="8"/>
      <c r="M8" s="8"/>
      <c r="N8" s="8"/>
      <c r="O8" s="8"/>
      <c r="P8" s="8"/>
      <c r="Q8" s="8"/>
      <c r="R8" s="14"/>
      <c r="S8" s="23"/>
    </row>
    <row r="9" spans="1:19" s="8" customFormat="1" ht="14" x14ac:dyDescent="0.3">
      <c r="A9" s="9"/>
      <c r="B9" s="13" t="s">
        <v>56</v>
      </c>
      <c r="R9" s="14"/>
      <c r="S9" s="9"/>
    </row>
    <row r="10" spans="1:19" s="8" customFormat="1" ht="14" x14ac:dyDescent="0.3">
      <c r="A10" s="9"/>
      <c r="R10" s="14"/>
      <c r="S10" s="9"/>
    </row>
    <row r="11" spans="1:19" s="8" customFormat="1" ht="14" x14ac:dyDescent="0.3">
      <c r="A11" s="9"/>
      <c r="B11" s="8" t="s">
        <v>51</v>
      </c>
      <c r="C11" s="8" t="s">
        <v>54</v>
      </c>
      <c r="R11" s="14"/>
      <c r="S11" s="9"/>
    </row>
    <row r="12" spans="1:19" s="8" customFormat="1" ht="14" x14ac:dyDescent="0.3">
      <c r="A12" s="9"/>
      <c r="B12" s="8" t="s">
        <v>49</v>
      </c>
      <c r="C12" s="8" t="s">
        <v>55</v>
      </c>
      <c r="R12" s="14"/>
      <c r="S12" s="9"/>
    </row>
    <row r="13" spans="1:19" s="8" customFormat="1" ht="14" x14ac:dyDescent="0.3">
      <c r="A13" s="9"/>
      <c r="B13" s="8" t="s">
        <v>53</v>
      </c>
      <c r="C13" s="8" t="s">
        <v>57</v>
      </c>
      <c r="R13" s="14"/>
      <c r="S13" s="9"/>
    </row>
    <row r="14" spans="1:19" s="8" customFormat="1" ht="14" x14ac:dyDescent="0.3">
      <c r="A14" s="9"/>
      <c r="R14" s="14"/>
      <c r="S14" s="9"/>
    </row>
    <row r="15" spans="1:19" s="8" customFormat="1" ht="14" x14ac:dyDescent="0.3">
      <c r="A15" s="9"/>
      <c r="B15" s="8" t="s">
        <v>51</v>
      </c>
      <c r="C15" s="8" t="s">
        <v>63</v>
      </c>
      <c r="R15" s="14"/>
      <c r="S15" s="9"/>
    </row>
    <row r="16" spans="1:19" s="8" customFormat="1" ht="14" x14ac:dyDescent="0.3">
      <c r="A16" s="9"/>
      <c r="B16" s="8" t="s">
        <v>49</v>
      </c>
      <c r="C16" s="8" t="s">
        <v>68</v>
      </c>
      <c r="R16" s="14"/>
      <c r="S16" s="9"/>
    </row>
    <row r="17" spans="1:19" s="8" customFormat="1" ht="14" x14ac:dyDescent="0.3">
      <c r="A17" s="9"/>
      <c r="B17" s="8" t="s">
        <v>53</v>
      </c>
      <c r="C17" s="8" t="s">
        <v>59</v>
      </c>
      <c r="R17" s="14"/>
      <c r="S17" s="9"/>
    </row>
    <row r="18" spans="1:19" s="8" customFormat="1" ht="14" x14ac:dyDescent="0.3">
      <c r="A18" s="9"/>
      <c r="R18" s="14"/>
      <c r="S18" s="9"/>
    </row>
    <row r="19" spans="1:19" s="8" customFormat="1" ht="14" x14ac:dyDescent="0.3">
      <c r="A19" s="9"/>
      <c r="B19" s="8" t="s">
        <v>51</v>
      </c>
      <c r="C19" s="8" t="s">
        <v>62</v>
      </c>
      <c r="R19" s="14"/>
      <c r="S19" s="9"/>
    </row>
    <row r="20" spans="1:19" s="8" customFormat="1" ht="14" customHeight="1" x14ac:dyDescent="0.3">
      <c r="A20" s="9"/>
      <c r="B20" s="8" t="s">
        <v>49</v>
      </c>
      <c r="C20" s="8" t="s">
        <v>67</v>
      </c>
      <c r="R20" s="14"/>
      <c r="S20" s="9"/>
    </row>
    <row r="21" spans="1:19" s="1" customFormat="1" ht="14" customHeight="1" x14ac:dyDescent="0.35">
      <c r="A21" s="3"/>
      <c r="B21" s="8" t="s">
        <v>53</v>
      </c>
      <c r="C21" s="8" t="s">
        <v>73</v>
      </c>
      <c r="R21" s="21"/>
      <c r="S21" s="3"/>
    </row>
    <row r="22" spans="1:19" s="8" customFormat="1" ht="14" x14ac:dyDescent="0.3">
      <c r="A22" s="9"/>
      <c r="R22" s="14"/>
      <c r="S22" s="9"/>
    </row>
    <row r="23" spans="1:19" s="8" customFormat="1" ht="14" x14ac:dyDescent="0.3">
      <c r="A23" s="9"/>
      <c r="B23" s="8" t="s">
        <v>51</v>
      </c>
      <c r="C23" s="8" t="s">
        <v>61</v>
      </c>
      <c r="R23" s="14"/>
      <c r="S23" s="9"/>
    </row>
    <row r="24" spans="1:19" s="8" customFormat="1" ht="14" x14ac:dyDescent="0.3">
      <c r="A24" s="9"/>
      <c r="B24" s="8" t="s">
        <v>49</v>
      </c>
      <c r="C24" s="8" t="s">
        <v>64</v>
      </c>
      <c r="R24" s="14"/>
      <c r="S24" s="9"/>
    </row>
    <row r="25" spans="1:19" s="8" customFormat="1" ht="14" x14ac:dyDescent="0.3">
      <c r="A25" s="9"/>
      <c r="B25" s="8" t="s">
        <v>53</v>
      </c>
      <c r="C25" s="8" t="s">
        <v>60</v>
      </c>
      <c r="R25" s="14"/>
      <c r="S25" s="9"/>
    </row>
    <row r="26" spans="1:19" s="8" customFormat="1" ht="14" x14ac:dyDescent="0.3">
      <c r="A26" s="9"/>
      <c r="R26" s="14"/>
      <c r="S26" s="9"/>
    </row>
    <row r="27" spans="1:19" s="8" customFormat="1" ht="14" x14ac:dyDescent="0.3">
      <c r="A27" s="9"/>
      <c r="B27" s="8" t="s">
        <v>51</v>
      </c>
      <c r="C27" s="8" t="s">
        <v>52</v>
      </c>
      <c r="R27" s="14"/>
      <c r="S27" s="9"/>
    </row>
    <row r="28" spans="1:19" s="8" customFormat="1" ht="14" x14ac:dyDescent="0.3">
      <c r="A28" s="9"/>
      <c r="B28" s="8" t="s">
        <v>49</v>
      </c>
      <c r="C28" s="8" t="s">
        <v>65</v>
      </c>
      <c r="R28" s="14"/>
      <c r="S28" s="9"/>
    </row>
    <row r="29" spans="1:19" s="8" customFormat="1" ht="14" x14ac:dyDescent="0.3">
      <c r="A29" s="9"/>
      <c r="B29" s="8" t="s">
        <v>53</v>
      </c>
      <c r="C29" s="8" t="s">
        <v>66</v>
      </c>
      <c r="R29" s="14"/>
      <c r="S29" s="9"/>
    </row>
    <row r="30" spans="1:19" s="1" customFormat="1" ht="14" customHeight="1" thickBot="1" x14ac:dyDescent="0.4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2"/>
      <c r="S30" s="19"/>
    </row>
    <row r="31" spans="1:19" s="5" customFormat="1" ht="14" customHeight="1" thickTop="1" x14ac:dyDescent="0.3">
      <c r="A31" s="4"/>
      <c r="B31" s="6"/>
      <c r="C31" s="6"/>
      <c r="R31" s="20"/>
      <c r="S31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M4"/>
  <sheetViews>
    <sheetView workbookViewId="0">
      <selection activeCell="D28" sqref="D28"/>
    </sheetView>
  </sheetViews>
  <sheetFormatPr defaultRowHeight="14.5" x14ac:dyDescent="0.35"/>
  <cols>
    <col min="1" max="3" width="8.7265625" style="52"/>
    <col min="4" max="4" width="25.26953125" style="52" bestFit="1" customWidth="1"/>
    <col min="5" max="5" width="8.7265625" style="52"/>
    <col min="6" max="6" width="25.1796875" style="52" bestFit="1" customWidth="1"/>
    <col min="7" max="7" width="8.7265625" style="52"/>
    <col min="8" max="8" width="9.81640625" style="52" bestFit="1" customWidth="1"/>
    <col min="9" max="9" width="8.7265625" style="52"/>
    <col min="10" max="39" width="10.1796875" style="52" customWidth="1"/>
    <col min="40" max="16384" width="8.7265625" style="52"/>
  </cols>
  <sheetData>
    <row r="1" spans="1:39" x14ac:dyDescent="0.35">
      <c r="A1" s="52" t="s">
        <v>37</v>
      </c>
      <c r="B1" s="52" t="s">
        <v>38</v>
      </c>
      <c r="C1" s="52" t="s">
        <v>39</v>
      </c>
      <c r="D1" s="52" t="s">
        <v>40</v>
      </c>
      <c r="E1" s="52" t="s">
        <v>41</v>
      </c>
      <c r="F1" s="52" t="s">
        <v>42</v>
      </c>
      <c r="G1" s="52" t="s">
        <v>205</v>
      </c>
      <c r="H1" s="52" t="s">
        <v>108</v>
      </c>
      <c r="I1" s="52" t="s">
        <v>43</v>
      </c>
      <c r="J1" s="52" t="s">
        <v>173</v>
      </c>
      <c r="K1" s="52" t="s">
        <v>8</v>
      </c>
      <c r="L1" s="52" t="s">
        <v>9</v>
      </c>
      <c r="M1" s="52" t="s">
        <v>10</v>
      </c>
      <c r="N1" s="52" t="s">
        <v>11</v>
      </c>
      <c r="O1" s="52" t="s">
        <v>12</v>
      </c>
      <c r="P1" s="52" t="s">
        <v>13</v>
      </c>
      <c r="Q1" s="52" t="s">
        <v>14</v>
      </c>
      <c r="R1" s="52" t="s">
        <v>15</v>
      </c>
      <c r="S1" s="52" t="s">
        <v>16</v>
      </c>
      <c r="T1" s="52" t="s">
        <v>17</v>
      </c>
      <c r="U1" s="52" t="s">
        <v>18</v>
      </c>
      <c r="V1" s="52" t="s">
        <v>19</v>
      </c>
      <c r="W1" s="52" t="s">
        <v>20</v>
      </c>
      <c r="X1" s="52" t="s">
        <v>21</v>
      </c>
      <c r="Y1" s="52" t="s">
        <v>22</v>
      </c>
      <c r="Z1" s="52" t="s">
        <v>23</v>
      </c>
      <c r="AA1" s="52" t="s">
        <v>24</v>
      </c>
      <c r="AB1" s="52" t="s">
        <v>25</v>
      </c>
      <c r="AC1" s="52" t="s">
        <v>26</v>
      </c>
      <c r="AD1" s="52" t="s">
        <v>27</v>
      </c>
      <c r="AE1" s="52" t="s">
        <v>174</v>
      </c>
      <c r="AF1" s="52" t="s">
        <v>175</v>
      </c>
      <c r="AG1" s="52" t="s">
        <v>176</v>
      </c>
      <c r="AH1" s="52" t="s">
        <v>177</v>
      </c>
      <c r="AI1" s="52" t="s">
        <v>178</v>
      </c>
      <c r="AJ1" s="52" t="s">
        <v>179</v>
      </c>
      <c r="AK1" s="52" t="s">
        <v>180</v>
      </c>
      <c r="AL1" s="52" t="s">
        <v>181</v>
      </c>
      <c r="AM1" s="52" t="s">
        <v>182</v>
      </c>
    </row>
    <row r="2" spans="1:39" x14ac:dyDescent="0.35">
      <c r="A2" s="52">
        <v>120</v>
      </c>
      <c r="B2" s="52" t="s">
        <v>415</v>
      </c>
      <c r="C2" s="52">
        <v>6796</v>
      </c>
      <c r="D2" s="52" t="s">
        <v>416</v>
      </c>
      <c r="E2" s="52">
        <v>7245</v>
      </c>
      <c r="F2" s="52" t="s">
        <v>74</v>
      </c>
      <c r="G2" s="52">
        <v>3050</v>
      </c>
      <c r="H2" s="52" t="s">
        <v>200</v>
      </c>
      <c r="I2" s="52" t="s">
        <v>0</v>
      </c>
      <c r="J2" s="25">
        <v>7866911.1288000001</v>
      </c>
      <c r="K2" s="25">
        <v>7866911.1288000001</v>
      </c>
      <c r="L2" s="25">
        <v>7866911.1288000001</v>
      </c>
      <c r="M2" s="25">
        <v>7866911.1288000001</v>
      </c>
      <c r="N2" s="25">
        <v>7866911.1288000001</v>
      </c>
      <c r="O2" s="25">
        <v>7866911.1288000001</v>
      </c>
      <c r="P2" s="25">
        <v>5691864.8710000003</v>
      </c>
      <c r="Q2" s="25">
        <v>4163386.4879999999</v>
      </c>
      <c r="R2" s="25">
        <v>8802867.5460000001</v>
      </c>
      <c r="S2" s="25">
        <v>6961947.6189999999</v>
      </c>
      <c r="T2" s="25">
        <v>4400779.2939999998</v>
      </c>
      <c r="U2" s="25">
        <v>1634092.7919999999</v>
      </c>
      <c r="V2" s="25">
        <v>5524758.2909000004</v>
      </c>
      <c r="W2" s="25">
        <v>5683061.4598000003</v>
      </c>
      <c r="X2" s="25">
        <v>21720697.958799999</v>
      </c>
      <c r="Y2" s="25">
        <v>10826351.6292</v>
      </c>
      <c r="Z2" s="25">
        <v>5459028.0340999998</v>
      </c>
      <c r="AA2" s="25">
        <v>19907049.279899999</v>
      </c>
      <c r="AB2" s="25">
        <v>4767943.3031000001</v>
      </c>
      <c r="AC2" s="25">
        <v>5804447.3778999997</v>
      </c>
      <c r="AD2" s="25">
        <v>16933451.334600002</v>
      </c>
      <c r="AE2" s="25">
        <v>4206224.1826999998</v>
      </c>
      <c r="AF2" s="25">
        <v>5459785.2635000004</v>
      </c>
      <c r="AG2" s="25">
        <v>9786296.9955000002</v>
      </c>
      <c r="AH2" s="25">
        <v>7892270.3202</v>
      </c>
      <c r="AI2" s="25">
        <v>7940085.2673000004</v>
      </c>
      <c r="AJ2" s="25">
        <v>11365340.342700001</v>
      </c>
      <c r="AK2" s="25">
        <v>4147175.5377000002</v>
      </c>
      <c r="AL2" s="25">
        <v>3643291.8654</v>
      </c>
      <c r="AM2" s="25">
        <v>6083670.0369999995</v>
      </c>
    </row>
    <row r="3" spans="1:39" x14ac:dyDescent="0.35">
      <c r="A3" s="52">
        <v>120</v>
      </c>
      <c r="B3" s="52" t="s">
        <v>415</v>
      </c>
      <c r="C3" s="52">
        <v>6797</v>
      </c>
      <c r="D3" s="52" t="s">
        <v>399</v>
      </c>
      <c r="E3" s="52">
        <v>7245</v>
      </c>
      <c r="F3" s="52" t="s">
        <v>74</v>
      </c>
      <c r="G3" s="52">
        <v>3050</v>
      </c>
      <c r="H3" s="52" t="s">
        <v>200</v>
      </c>
      <c r="I3" s="52" t="s">
        <v>0</v>
      </c>
      <c r="J3" s="25">
        <v>7379950.6562000001</v>
      </c>
      <c r="K3" s="25">
        <v>7379950.6562000001</v>
      </c>
      <c r="L3" s="25">
        <v>7379950.6562000001</v>
      </c>
      <c r="M3" s="25">
        <v>7379950.6562000001</v>
      </c>
      <c r="N3" s="25">
        <v>7379950.6562000001</v>
      </c>
      <c r="O3" s="25">
        <v>7379950.6562000001</v>
      </c>
      <c r="P3" s="25">
        <v>4647727.8849999998</v>
      </c>
      <c r="Q3" s="25">
        <v>3585196.2620000001</v>
      </c>
      <c r="R3" s="25">
        <v>8360892.2319999998</v>
      </c>
      <c r="S3" s="25">
        <v>4951410.7860000003</v>
      </c>
      <c r="T3" s="25">
        <v>3613866.3</v>
      </c>
      <c r="U3" s="25">
        <v>1004162.6895</v>
      </c>
      <c r="V3" s="25">
        <v>3668496.6771999998</v>
      </c>
      <c r="W3" s="25">
        <v>6426528.7867999999</v>
      </c>
      <c r="X3" s="25">
        <v>22095636.931899998</v>
      </c>
      <c r="Y3" s="25">
        <v>10764154.762800001</v>
      </c>
      <c r="Z3" s="25">
        <v>5362040.13</v>
      </c>
      <c r="AA3" s="25">
        <v>26891552.137899999</v>
      </c>
      <c r="AB3" s="25">
        <v>2052364.88</v>
      </c>
      <c r="AC3" s="25">
        <v>5732157.5642999997</v>
      </c>
      <c r="AD3" s="25">
        <v>17152900.758200001</v>
      </c>
      <c r="AE3" s="25">
        <v>1945542.7390999999</v>
      </c>
      <c r="AF3" s="25">
        <v>8277100.9604000002</v>
      </c>
      <c r="AG3" s="25">
        <v>6494716.1233999999</v>
      </c>
      <c r="AH3" s="25">
        <v>7013711.9232999999</v>
      </c>
      <c r="AI3" s="25">
        <v>5351390.7586000003</v>
      </c>
      <c r="AJ3" s="25">
        <v>10087124.2272</v>
      </c>
      <c r="AK3" s="25">
        <v>3281178.2475999999</v>
      </c>
      <c r="AL3" s="25">
        <v>2122687.5869999998</v>
      </c>
      <c r="AM3" s="25">
        <v>6236274.3984000003</v>
      </c>
    </row>
    <row r="4" spans="1:39" x14ac:dyDescent="0.35">
      <c r="A4" s="52">
        <v>120</v>
      </c>
      <c r="B4" s="52" t="s">
        <v>415</v>
      </c>
      <c r="C4" s="52">
        <v>6795</v>
      </c>
      <c r="D4" s="52" t="s">
        <v>201</v>
      </c>
      <c r="E4" s="52">
        <v>7245</v>
      </c>
      <c r="F4" s="52" t="s">
        <v>74</v>
      </c>
      <c r="G4" s="52">
        <v>3050</v>
      </c>
      <c r="H4" s="52" t="s">
        <v>200</v>
      </c>
      <c r="I4" s="52" t="s">
        <v>0</v>
      </c>
      <c r="J4" s="25">
        <v>1729840.5734000001</v>
      </c>
      <c r="K4" s="25">
        <v>1729840.5734000001</v>
      </c>
      <c r="L4" s="25">
        <v>1729840.5734000001</v>
      </c>
      <c r="M4" s="25">
        <v>1729840.5734000001</v>
      </c>
      <c r="N4" s="25">
        <v>1729840.5734000001</v>
      </c>
      <c r="O4" s="25">
        <v>1729840.5734000001</v>
      </c>
      <c r="P4" s="25">
        <v>565213.55889999995</v>
      </c>
      <c r="Q4" s="25">
        <v>387274.78649999999</v>
      </c>
      <c r="R4" s="25">
        <v>598242.00989999995</v>
      </c>
      <c r="S4" s="25">
        <v>561682.77220000001</v>
      </c>
      <c r="T4" s="25">
        <v>468461.7452</v>
      </c>
      <c r="U4" s="25">
        <v>478863.13</v>
      </c>
      <c r="V4" s="25">
        <v>919025.65150000004</v>
      </c>
      <c r="W4" s="25">
        <v>1032183.2693</v>
      </c>
      <c r="X4" s="25">
        <v>2745855.4696</v>
      </c>
      <c r="Y4" s="25">
        <v>2790332.8764</v>
      </c>
      <c r="Z4" s="25">
        <v>1084296.1845</v>
      </c>
      <c r="AA4" s="25">
        <v>3672228.6746</v>
      </c>
      <c r="AB4" s="25">
        <v>1146359.6913000001</v>
      </c>
      <c r="AC4" s="25">
        <v>1917532.7423</v>
      </c>
      <c r="AD4" s="25">
        <v>4935593.6907000002</v>
      </c>
      <c r="AE4" s="25">
        <v>1102414.4221000001</v>
      </c>
      <c r="AF4" s="25">
        <v>2310887.3152999999</v>
      </c>
      <c r="AG4" s="25">
        <v>2949354.9144000001</v>
      </c>
      <c r="AH4" s="25">
        <v>1777037.7352</v>
      </c>
      <c r="AI4" s="25">
        <v>2485945.9673000001</v>
      </c>
      <c r="AJ4" s="25">
        <v>3296117.1447000001</v>
      </c>
      <c r="AK4" s="25">
        <v>1402775.6676</v>
      </c>
      <c r="AL4" s="25">
        <v>1007000.4336</v>
      </c>
      <c r="AM4" s="25">
        <v>1814691.5016999999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6B24-6C07-45A9-8935-D3108DB91FC1}">
  <sheetPr>
    <tabColor rgb="FFFF0000"/>
  </sheetPr>
  <dimension ref="A2:AO745"/>
  <sheetViews>
    <sheetView workbookViewId="0">
      <selection activeCell="AP1" sqref="AP1:AQ1048576"/>
    </sheetView>
  </sheetViews>
  <sheetFormatPr defaultRowHeight="14.5" x14ac:dyDescent="0.35"/>
  <sheetData>
    <row r="2" spans="1:41" s="53" customFormat="1" x14ac:dyDescent="0.35">
      <c r="A2" s="53">
        <v>1971</v>
      </c>
      <c r="B2" s="53">
        <f>A2+1</f>
        <v>1972</v>
      </c>
      <c r="C2" s="53">
        <f t="shared" ref="C2:T2" si="0">B2+1</f>
        <v>1973</v>
      </c>
      <c r="D2" s="53">
        <f t="shared" si="0"/>
        <v>1974</v>
      </c>
      <c r="E2" s="53">
        <f t="shared" si="0"/>
        <v>1975</v>
      </c>
      <c r="F2" s="53">
        <f t="shared" si="0"/>
        <v>1976</v>
      </c>
      <c r="G2" s="53">
        <f t="shared" si="0"/>
        <v>1977</v>
      </c>
      <c r="H2" s="53">
        <f t="shared" si="0"/>
        <v>1978</v>
      </c>
      <c r="I2" s="53">
        <f t="shared" si="0"/>
        <v>1979</v>
      </c>
      <c r="J2" s="53">
        <f t="shared" si="0"/>
        <v>1980</v>
      </c>
      <c r="K2" s="53">
        <f t="shared" si="0"/>
        <v>1981</v>
      </c>
      <c r="L2" s="53">
        <f t="shared" si="0"/>
        <v>1982</v>
      </c>
      <c r="M2" s="53">
        <f t="shared" si="0"/>
        <v>1983</v>
      </c>
      <c r="N2" s="53">
        <f t="shared" si="0"/>
        <v>1984</v>
      </c>
      <c r="O2" s="53">
        <f t="shared" si="0"/>
        <v>1985</v>
      </c>
      <c r="P2" s="53">
        <f t="shared" si="0"/>
        <v>1986</v>
      </c>
      <c r="Q2" s="53">
        <f t="shared" si="0"/>
        <v>1987</v>
      </c>
      <c r="R2" s="53">
        <f t="shared" si="0"/>
        <v>1988</v>
      </c>
      <c r="S2" s="53">
        <f t="shared" si="0"/>
        <v>1989</v>
      </c>
      <c r="T2" s="53">
        <f t="shared" si="0"/>
        <v>1990</v>
      </c>
      <c r="U2" s="53">
        <v>1991</v>
      </c>
      <c r="V2" s="53">
        <v>1992</v>
      </c>
      <c r="W2" s="53">
        <v>1993</v>
      </c>
      <c r="X2" s="53">
        <v>1994</v>
      </c>
      <c r="Y2" s="53">
        <v>1995</v>
      </c>
      <c r="Z2" s="53">
        <v>1996</v>
      </c>
      <c r="AA2" s="53">
        <v>1997</v>
      </c>
      <c r="AB2" s="53">
        <v>1998</v>
      </c>
      <c r="AC2" s="53">
        <v>1999</v>
      </c>
      <c r="AD2" s="53">
        <v>2000</v>
      </c>
      <c r="AE2" s="53">
        <v>2001</v>
      </c>
      <c r="AF2" s="53">
        <v>2002</v>
      </c>
      <c r="AG2" s="53">
        <v>2003</v>
      </c>
      <c r="AH2" s="53">
        <v>2004</v>
      </c>
      <c r="AI2" s="53">
        <v>2005</v>
      </c>
      <c r="AJ2" s="53">
        <v>2006</v>
      </c>
      <c r="AK2" s="53">
        <v>2007</v>
      </c>
      <c r="AL2" s="53">
        <v>2008</v>
      </c>
      <c r="AM2" s="53">
        <v>2009</v>
      </c>
      <c r="AN2" s="53">
        <v>2010</v>
      </c>
      <c r="AO2" s="53">
        <f>AN2+1</f>
        <v>2011</v>
      </c>
    </row>
    <row r="3" spans="1:41" x14ac:dyDescent="0.35">
      <c r="A3" s="17" t="s">
        <v>138</v>
      </c>
      <c r="B3" s="17" t="s">
        <v>138</v>
      </c>
      <c r="C3" s="17" t="s">
        <v>138</v>
      </c>
      <c r="D3" s="17" t="s">
        <v>138</v>
      </c>
      <c r="E3" s="17" t="s">
        <v>138</v>
      </c>
      <c r="F3" s="17" t="s">
        <v>138</v>
      </c>
      <c r="G3" s="17" t="s">
        <v>138</v>
      </c>
      <c r="H3" s="17" t="s">
        <v>138</v>
      </c>
      <c r="I3" s="17" t="s">
        <v>138</v>
      </c>
      <c r="J3" s="17" t="s">
        <v>138</v>
      </c>
      <c r="K3" s="17" t="s">
        <v>138</v>
      </c>
      <c r="L3" s="17" t="s">
        <v>138</v>
      </c>
      <c r="M3" s="17" t="s">
        <v>138</v>
      </c>
      <c r="N3" s="17" t="s">
        <v>138</v>
      </c>
      <c r="O3" s="17" t="s">
        <v>138</v>
      </c>
      <c r="P3" s="17" t="s">
        <v>138</v>
      </c>
      <c r="Q3" s="17" t="s">
        <v>138</v>
      </c>
      <c r="R3" s="17" t="s">
        <v>138</v>
      </c>
      <c r="S3" s="17" t="s">
        <v>138</v>
      </c>
      <c r="T3" s="17" t="s">
        <v>138</v>
      </c>
      <c r="U3" s="17" t="s">
        <v>138</v>
      </c>
      <c r="V3" s="17" t="s">
        <v>138</v>
      </c>
      <c r="W3" s="17" t="s">
        <v>138</v>
      </c>
      <c r="X3" s="17" t="s">
        <v>138</v>
      </c>
      <c r="Y3" s="17" t="s">
        <v>138</v>
      </c>
      <c r="Z3" s="17" t="s">
        <v>138</v>
      </c>
      <c r="AA3" s="17" t="s">
        <v>138</v>
      </c>
      <c r="AB3" s="17" t="s">
        <v>138</v>
      </c>
      <c r="AC3" s="17" t="s">
        <v>138</v>
      </c>
      <c r="AD3" s="17" t="s">
        <v>138</v>
      </c>
      <c r="AE3" s="17" t="s">
        <v>138</v>
      </c>
      <c r="AF3" s="17" t="s">
        <v>138</v>
      </c>
      <c r="AG3" s="17" t="s">
        <v>138</v>
      </c>
      <c r="AH3" s="17" t="s">
        <v>138</v>
      </c>
      <c r="AI3" s="17" t="s">
        <v>138</v>
      </c>
      <c r="AJ3" s="17" t="s">
        <v>138</v>
      </c>
      <c r="AK3" s="17" t="s">
        <v>138</v>
      </c>
      <c r="AL3" s="17" t="s">
        <v>138</v>
      </c>
      <c r="AM3" s="17" t="s">
        <v>138</v>
      </c>
      <c r="AN3" s="17" t="s">
        <v>138</v>
      </c>
      <c r="AO3" s="17" t="s">
        <v>138</v>
      </c>
    </row>
    <row r="4" spans="1:41" x14ac:dyDescent="0.35">
      <c r="A4" s="17">
        <v>509.17700000000002</v>
      </c>
      <c r="B4" s="17">
        <v>568.55600000000004</v>
      </c>
      <c r="C4" s="17">
        <v>444.29399999999998</v>
      </c>
      <c r="D4" s="17">
        <v>448.48200000000003</v>
      </c>
      <c r="E4" s="17">
        <v>503.07400000000001</v>
      </c>
      <c r="F4" s="17">
        <v>567.72299999999996</v>
      </c>
      <c r="G4" s="17">
        <v>351.38900000000001</v>
      </c>
      <c r="H4" s="17">
        <v>497.04199999999997</v>
      </c>
      <c r="I4" s="17">
        <v>363.41500000000002</v>
      </c>
      <c r="J4" s="17">
        <v>337.65800000000002</v>
      </c>
      <c r="K4" s="17">
        <v>413.69099999999997</v>
      </c>
      <c r="L4" s="17">
        <v>508.25799999999998</v>
      </c>
      <c r="M4" s="17">
        <v>490.38299999999998</v>
      </c>
      <c r="N4" s="17">
        <v>489.65</v>
      </c>
      <c r="O4" s="17">
        <v>483.36200000000002</v>
      </c>
      <c r="P4" s="17">
        <v>464.62799999999999</v>
      </c>
      <c r="Q4" s="17">
        <v>480.69200000000001</v>
      </c>
      <c r="R4" s="17">
        <v>523.20399999999995</v>
      </c>
      <c r="S4" s="17">
        <v>535.351</v>
      </c>
      <c r="T4" s="17">
        <v>550.55999999999995</v>
      </c>
      <c r="U4" s="17">
        <v>386.85199999999998</v>
      </c>
      <c r="V4" s="17">
        <v>458.83699999999999</v>
      </c>
      <c r="W4" s="17">
        <v>420.18799999999999</v>
      </c>
      <c r="X4" s="17">
        <v>428.726</v>
      </c>
      <c r="Y4" s="17">
        <v>466.62900000000002</v>
      </c>
      <c r="Z4" s="17">
        <v>584.83100000000002</v>
      </c>
      <c r="AA4" s="17">
        <v>578.42499999999995</v>
      </c>
      <c r="AB4" s="17">
        <v>503.58699999999999</v>
      </c>
      <c r="AC4" s="17">
        <v>414.08699999999999</v>
      </c>
      <c r="AD4" s="17">
        <v>533.38099999999997</v>
      </c>
      <c r="AE4" s="17">
        <v>533.38099999999997</v>
      </c>
      <c r="AF4" s="17">
        <v>546.15499999999997</v>
      </c>
      <c r="AG4" s="17">
        <v>546.15499999999997</v>
      </c>
      <c r="AH4" s="17">
        <v>447.846</v>
      </c>
      <c r="AI4" s="17">
        <v>434.50299999999999</v>
      </c>
      <c r="AJ4" s="17">
        <v>600.89</v>
      </c>
      <c r="AK4" s="17">
        <v>544.49900000000002</v>
      </c>
      <c r="AL4" s="17">
        <v>604.98400000000004</v>
      </c>
      <c r="AM4" s="17">
        <v>417.12799999999999</v>
      </c>
      <c r="AN4" s="17">
        <v>510.96300000000002</v>
      </c>
      <c r="AO4" s="17">
        <v>509.17700000000002</v>
      </c>
    </row>
    <row r="5" spans="1:41" x14ac:dyDescent="0.35">
      <c r="A5" s="17">
        <v>515.86500000000001</v>
      </c>
      <c r="B5" s="17">
        <v>571.36500000000001</v>
      </c>
      <c r="C5" s="17">
        <v>479.96699999999998</v>
      </c>
      <c r="D5" s="17">
        <v>511.255</v>
      </c>
      <c r="E5" s="17">
        <v>519.28399999999999</v>
      </c>
      <c r="F5" s="17">
        <v>584.24699999999996</v>
      </c>
      <c r="G5" s="17">
        <v>457.21300000000002</v>
      </c>
      <c r="H5" s="17">
        <v>501.17700000000002</v>
      </c>
      <c r="I5" s="17">
        <v>378.87099999999998</v>
      </c>
      <c r="J5" s="17">
        <v>379.233</v>
      </c>
      <c r="K5" s="17">
        <v>494.19299999999998</v>
      </c>
      <c r="L5" s="17">
        <v>546.40099999999995</v>
      </c>
      <c r="M5" s="17">
        <v>508.26100000000002</v>
      </c>
      <c r="N5" s="17">
        <v>522.78300000000002</v>
      </c>
      <c r="O5" s="17">
        <v>553.89599999999996</v>
      </c>
      <c r="P5" s="17">
        <v>490.09300000000002</v>
      </c>
      <c r="Q5" s="17">
        <v>487.28899999999999</v>
      </c>
      <c r="R5" s="17">
        <v>535.20899999999995</v>
      </c>
      <c r="S5" s="17">
        <v>550.76800000000003</v>
      </c>
      <c r="T5" s="17">
        <v>555.11699999999996</v>
      </c>
      <c r="U5" s="17">
        <v>474.863</v>
      </c>
      <c r="V5" s="17">
        <v>472.26499999999999</v>
      </c>
      <c r="W5" s="17">
        <v>435.53500000000003</v>
      </c>
      <c r="X5" s="17">
        <v>487.892</v>
      </c>
      <c r="Y5" s="17">
        <v>479.16300000000001</v>
      </c>
      <c r="Z5" s="17">
        <v>623.48099999999999</v>
      </c>
      <c r="AA5" s="17">
        <v>623.91800000000001</v>
      </c>
      <c r="AB5" s="17">
        <v>522.76499999999999</v>
      </c>
      <c r="AC5" s="17">
        <v>488.14100000000002</v>
      </c>
      <c r="AD5" s="17">
        <v>541.34500000000003</v>
      </c>
      <c r="AE5" s="17">
        <v>541.34500000000003</v>
      </c>
      <c r="AF5" s="17">
        <v>557.26300000000003</v>
      </c>
      <c r="AG5" s="17">
        <v>557.26300000000003</v>
      </c>
      <c r="AH5" s="17">
        <v>470.41899999999998</v>
      </c>
      <c r="AI5" s="17">
        <v>474.81900000000002</v>
      </c>
      <c r="AJ5" s="17">
        <v>617.41800000000001</v>
      </c>
      <c r="AK5" s="17">
        <v>555.73500000000001</v>
      </c>
      <c r="AL5" s="17">
        <v>610.22699999999998</v>
      </c>
      <c r="AM5" s="17">
        <v>467.33</v>
      </c>
      <c r="AN5" s="17">
        <v>535.17899999999997</v>
      </c>
      <c r="AO5" s="17">
        <v>515.86500000000001</v>
      </c>
    </row>
    <row r="6" spans="1:41" x14ac:dyDescent="0.35">
      <c r="A6" s="17">
        <v>618.93200000000002</v>
      </c>
      <c r="B6" s="17">
        <v>596.12099999999998</v>
      </c>
      <c r="C6" s="17">
        <v>489.23500000000001</v>
      </c>
      <c r="D6" s="17">
        <v>536.096</v>
      </c>
      <c r="E6" s="17">
        <v>567.94399999999996</v>
      </c>
      <c r="F6" s="17">
        <v>594.83000000000004</v>
      </c>
      <c r="G6" s="17">
        <v>486.25</v>
      </c>
      <c r="H6" s="17">
        <v>508.97800000000001</v>
      </c>
      <c r="I6" s="17">
        <v>383.00900000000001</v>
      </c>
      <c r="J6" s="17">
        <v>410.82299999999998</v>
      </c>
      <c r="K6" s="17">
        <v>502.03699999999998</v>
      </c>
      <c r="L6" s="17">
        <v>584.94799999999998</v>
      </c>
      <c r="M6" s="17">
        <v>512.53300000000002</v>
      </c>
      <c r="N6" s="17">
        <v>556.10299999999995</v>
      </c>
      <c r="O6" s="17">
        <v>570.79200000000003</v>
      </c>
      <c r="P6" s="17">
        <v>510.53899999999999</v>
      </c>
      <c r="Q6" s="17">
        <v>505.209</v>
      </c>
      <c r="R6" s="17">
        <v>552.524</v>
      </c>
      <c r="S6" s="17">
        <v>571.28099999999995</v>
      </c>
      <c r="T6" s="17">
        <v>583.91499999999996</v>
      </c>
      <c r="U6" s="17">
        <v>479.012</v>
      </c>
      <c r="V6" s="17">
        <v>475.96199999999999</v>
      </c>
      <c r="W6" s="17">
        <v>459.089</v>
      </c>
      <c r="X6" s="17">
        <v>505.34800000000001</v>
      </c>
      <c r="Y6" s="17">
        <v>504.68299999999999</v>
      </c>
      <c r="Z6" s="17">
        <v>624.36699999999996</v>
      </c>
      <c r="AA6" s="17">
        <v>633.61099999999999</v>
      </c>
      <c r="AB6" s="17">
        <v>543.26199999999994</v>
      </c>
      <c r="AC6" s="17">
        <v>519.255</v>
      </c>
      <c r="AD6" s="17">
        <v>544.23299999999995</v>
      </c>
      <c r="AE6" s="17">
        <v>544.23299999999995</v>
      </c>
      <c r="AF6" s="17">
        <v>563.89700000000005</v>
      </c>
      <c r="AG6" s="17">
        <v>563.89700000000005</v>
      </c>
      <c r="AH6" s="17">
        <v>533.26800000000003</v>
      </c>
      <c r="AI6" s="17">
        <v>504.00900000000001</v>
      </c>
      <c r="AJ6" s="17">
        <v>631.37099999999998</v>
      </c>
      <c r="AK6" s="17">
        <v>597.16099999999994</v>
      </c>
      <c r="AL6" s="17">
        <v>657.34299999999996</v>
      </c>
      <c r="AM6" s="17">
        <v>480.43799999999999</v>
      </c>
      <c r="AN6" s="17">
        <v>581.649</v>
      </c>
      <c r="AO6" s="17">
        <v>618.93200000000002</v>
      </c>
    </row>
    <row r="7" spans="1:41" x14ac:dyDescent="0.35">
      <c r="A7" s="17">
        <v>619.81200000000001</v>
      </c>
      <c r="B7" s="17">
        <v>608.48099999999999</v>
      </c>
      <c r="C7" s="17">
        <v>499.41399999999999</v>
      </c>
      <c r="D7" s="17">
        <v>541.51</v>
      </c>
      <c r="E7" s="17">
        <v>576.67200000000003</v>
      </c>
      <c r="F7" s="17">
        <v>597.00599999999997</v>
      </c>
      <c r="G7" s="17">
        <v>492.07400000000001</v>
      </c>
      <c r="H7" s="17">
        <v>526.74699999999996</v>
      </c>
      <c r="I7" s="17">
        <v>455.30099999999999</v>
      </c>
      <c r="J7" s="17">
        <v>481.11399999999998</v>
      </c>
      <c r="K7" s="17">
        <v>512.38</v>
      </c>
      <c r="L7" s="17">
        <v>588.03</v>
      </c>
      <c r="M7" s="17">
        <v>516.95899999999995</v>
      </c>
      <c r="N7" s="17">
        <v>568.81899999999996</v>
      </c>
      <c r="O7" s="17">
        <v>582.13300000000004</v>
      </c>
      <c r="P7" s="17">
        <v>568.18200000000002</v>
      </c>
      <c r="Q7" s="17">
        <v>514.85500000000002</v>
      </c>
      <c r="R7" s="17">
        <v>559.68499999999995</v>
      </c>
      <c r="S7" s="17">
        <v>572.16700000000003</v>
      </c>
      <c r="T7" s="17">
        <v>586.14200000000005</v>
      </c>
      <c r="U7" s="17">
        <v>487.02800000000002</v>
      </c>
      <c r="V7" s="17">
        <v>484.94200000000001</v>
      </c>
      <c r="W7" s="17">
        <v>513.45399999999995</v>
      </c>
      <c r="X7" s="17">
        <v>505.721</v>
      </c>
      <c r="Y7" s="17">
        <v>555.89300000000003</v>
      </c>
      <c r="Z7" s="17">
        <v>643.92100000000005</v>
      </c>
      <c r="AA7" s="17">
        <v>644.99</v>
      </c>
      <c r="AB7" s="17">
        <v>555.44600000000003</v>
      </c>
      <c r="AC7" s="17">
        <v>622.05899999999997</v>
      </c>
      <c r="AD7" s="17">
        <v>546.37300000000005</v>
      </c>
      <c r="AE7" s="17">
        <v>546.37300000000005</v>
      </c>
      <c r="AF7" s="17">
        <v>566.26700000000005</v>
      </c>
      <c r="AG7" s="17">
        <v>566.26700000000005</v>
      </c>
      <c r="AH7" s="17">
        <v>547.27200000000005</v>
      </c>
      <c r="AI7" s="17">
        <v>548.39800000000002</v>
      </c>
      <c r="AJ7" s="17">
        <v>644.31799999999998</v>
      </c>
      <c r="AK7" s="17">
        <v>670.40200000000004</v>
      </c>
      <c r="AL7" s="17">
        <v>669.79300000000001</v>
      </c>
      <c r="AM7" s="17">
        <v>486.495</v>
      </c>
      <c r="AN7" s="17">
        <v>582.69299999999998</v>
      </c>
      <c r="AO7" s="17">
        <v>619.81200000000001</v>
      </c>
    </row>
    <row r="8" spans="1:41" x14ac:dyDescent="0.35">
      <c r="A8" s="17">
        <v>624.98800000000006</v>
      </c>
      <c r="B8" s="17">
        <v>614.17899999999997</v>
      </c>
      <c r="C8" s="17">
        <v>501.59199999999998</v>
      </c>
      <c r="D8" s="17">
        <v>602.20799999999997</v>
      </c>
      <c r="E8" s="17">
        <v>579.85299999999995</v>
      </c>
      <c r="F8" s="17">
        <v>609.52300000000002</v>
      </c>
      <c r="G8" s="17">
        <v>502.04300000000001</v>
      </c>
      <c r="H8" s="17">
        <v>547.37</v>
      </c>
      <c r="I8" s="17">
        <v>464.61500000000001</v>
      </c>
      <c r="J8" s="17">
        <v>517.803</v>
      </c>
      <c r="K8" s="17">
        <v>551.42399999999998</v>
      </c>
      <c r="L8" s="17">
        <v>597.26900000000001</v>
      </c>
      <c r="M8" s="17">
        <v>521.89400000000001</v>
      </c>
      <c r="N8" s="17">
        <v>571.04399999999998</v>
      </c>
      <c r="O8" s="17">
        <v>591.70799999999997</v>
      </c>
      <c r="P8" s="17">
        <v>598.81700000000001</v>
      </c>
      <c r="Q8" s="17">
        <v>516.07000000000005</v>
      </c>
      <c r="R8" s="17">
        <v>564.48099999999999</v>
      </c>
      <c r="S8" s="17">
        <v>598.447</v>
      </c>
      <c r="T8" s="17">
        <v>626.745</v>
      </c>
      <c r="U8" s="17">
        <v>499.73099999999999</v>
      </c>
      <c r="V8" s="17">
        <v>485.07</v>
      </c>
      <c r="W8" s="17">
        <v>515.17600000000004</v>
      </c>
      <c r="X8" s="17">
        <v>514.4</v>
      </c>
      <c r="Y8" s="17">
        <v>562.947</v>
      </c>
      <c r="Z8" s="17">
        <v>677.03399999999999</v>
      </c>
      <c r="AA8" s="17">
        <v>645.44799999999998</v>
      </c>
      <c r="AB8" s="17">
        <v>584.17100000000005</v>
      </c>
      <c r="AC8" s="17">
        <v>631.99599999999998</v>
      </c>
      <c r="AD8" s="17">
        <v>594.33299999999997</v>
      </c>
      <c r="AE8" s="17">
        <v>594.33299999999997</v>
      </c>
      <c r="AF8" s="17">
        <v>570.15700000000004</v>
      </c>
      <c r="AG8" s="17">
        <v>570.15700000000004</v>
      </c>
      <c r="AH8" s="17">
        <v>583.245</v>
      </c>
      <c r="AI8" s="17">
        <v>550.53499999999997</v>
      </c>
      <c r="AJ8" s="17">
        <v>671.85599999999999</v>
      </c>
      <c r="AK8" s="17">
        <v>678.99099999999999</v>
      </c>
      <c r="AL8" s="17">
        <v>680.60900000000004</v>
      </c>
      <c r="AM8" s="17">
        <v>554.31799999999998</v>
      </c>
      <c r="AN8" s="17">
        <v>590.75900000000001</v>
      </c>
      <c r="AO8" s="17">
        <v>624.98800000000006</v>
      </c>
    </row>
    <row r="9" spans="1:41" x14ac:dyDescent="0.35">
      <c r="A9" s="17">
        <v>635.85799999999995</v>
      </c>
      <c r="B9" s="17">
        <v>621.95299999999997</v>
      </c>
      <c r="C9" s="17">
        <v>501.65699999999998</v>
      </c>
      <c r="D9" s="17">
        <v>613.47299999999996</v>
      </c>
      <c r="E9" s="17">
        <v>580.327</v>
      </c>
      <c r="F9" s="17">
        <v>612.04</v>
      </c>
      <c r="G9" s="17">
        <v>506.48</v>
      </c>
      <c r="H9" s="17">
        <v>580.83100000000002</v>
      </c>
      <c r="I9" s="17">
        <v>465.697</v>
      </c>
      <c r="J9" s="17">
        <v>520.44399999999996</v>
      </c>
      <c r="K9" s="17">
        <v>569.94299999999998</v>
      </c>
      <c r="L9" s="17">
        <v>598.50699999999995</v>
      </c>
      <c r="M9" s="17">
        <v>522.30100000000004</v>
      </c>
      <c r="N9" s="17">
        <v>621.29100000000005</v>
      </c>
      <c r="O9" s="17">
        <v>592.25099999999998</v>
      </c>
      <c r="P9" s="17">
        <v>599.64099999999996</v>
      </c>
      <c r="Q9" s="17">
        <v>519.27800000000002</v>
      </c>
      <c r="R9" s="17">
        <v>572.47699999999998</v>
      </c>
      <c r="S9" s="17">
        <v>604.66399999999999</v>
      </c>
      <c r="T9" s="17">
        <v>642.75800000000004</v>
      </c>
      <c r="U9" s="17">
        <v>503.024</v>
      </c>
      <c r="V9" s="17">
        <v>501.06200000000001</v>
      </c>
      <c r="W9" s="17">
        <v>518.73800000000006</v>
      </c>
      <c r="X9" s="17">
        <v>526.46600000000001</v>
      </c>
      <c r="Y9" s="17">
        <v>565.16800000000001</v>
      </c>
      <c r="Z9" s="17">
        <v>693.98800000000006</v>
      </c>
      <c r="AA9" s="17">
        <v>649.18799999999999</v>
      </c>
      <c r="AB9" s="17">
        <v>587.18700000000001</v>
      </c>
      <c r="AC9" s="17">
        <v>635.91</v>
      </c>
      <c r="AD9" s="17">
        <v>595.56899999999996</v>
      </c>
      <c r="AE9" s="17">
        <v>595.56899999999996</v>
      </c>
      <c r="AF9" s="17">
        <v>571.99699999999996</v>
      </c>
      <c r="AG9" s="17">
        <v>571.99699999999996</v>
      </c>
      <c r="AH9" s="17">
        <v>595.95699999999999</v>
      </c>
      <c r="AI9" s="17">
        <v>559.08600000000001</v>
      </c>
      <c r="AJ9" s="17">
        <v>681.50199999999995</v>
      </c>
      <c r="AK9" s="17">
        <v>684.96799999999996</v>
      </c>
      <c r="AL9" s="17">
        <v>688.024</v>
      </c>
      <c r="AM9" s="17">
        <v>571.07799999999997</v>
      </c>
      <c r="AN9" s="17">
        <v>620.40099999999995</v>
      </c>
      <c r="AO9" s="17">
        <v>635.85799999999995</v>
      </c>
    </row>
    <row r="10" spans="1:41" x14ac:dyDescent="0.35">
      <c r="A10" s="17">
        <v>643.38</v>
      </c>
      <c r="B10" s="17">
        <v>625.19899999999996</v>
      </c>
      <c r="C10" s="17">
        <v>513.49199999999996</v>
      </c>
      <c r="D10" s="17">
        <v>623.73800000000006</v>
      </c>
      <c r="E10" s="17">
        <v>597.28300000000002</v>
      </c>
      <c r="F10" s="17">
        <v>623.23699999999997</v>
      </c>
      <c r="G10" s="17">
        <v>524.88800000000003</v>
      </c>
      <c r="H10" s="17">
        <v>600.63599999999997</v>
      </c>
      <c r="I10" s="17">
        <v>467.87299999999999</v>
      </c>
      <c r="J10" s="17">
        <v>521.654</v>
      </c>
      <c r="K10" s="17">
        <v>573.92899999999997</v>
      </c>
      <c r="L10" s="17">
        <v>602.32000000000005</v>
      </c>
      <c r="M10" s="17">
        <v>523.56700000000001</v>
      </c>
      <c r="N10" s="17">
        <v>652.48900000000003</v>
      </c>
      <c r="O10" s="17">
        <v>597.37099999999998</v>
      </c>
      <c r="P10" s="17">
        <v>609.99900000000002</v>
      </c>
      <c r="Q10" s="17">
        <v>520.27</v>
      </c>
      <c r="R10" s="17">
        <v>579.21400000000006</v>
      </c>
      <c r="S10" s="17">
        <v>621.45899999999995</v>
      </c>
      <c r="T10" s="17">
        <v>642.91700000000003</v>
      </c>
      <c r="U10" s="17">
        <v>504.029</v>
      </c>
      <c r="V10" s="17">
        <v>508.02800000000002</v>
      </c>
      <c r="W10" s="17">
        <v>520.149</v>
      </c>
      <c r="X10" s="17">
        <v>528.32299999999998</v>
      </c>
      <c r="Y10" s="17">
        <v>571.25</v>
      </c>
      <c r="Z10" s="17">
        <v>703.17899999999997</v>
      </c>
      <c r="AA10" s="17">
        <v>667.20600000000002</v>
      </c>
      <c r="AB10" s="17">
        <v>597.25900000000001</v>
      </c>
      <c r="AC10" s="17">
        <v>644.27200000000005</v>
      </c>
      <c r="AD10" s="17">
        <v>606.327</v>
      </c>
      <c r="AE10" s="17">
        <v>606.327</v>
      </c>
      <c r="AF10" s="17">
        <v>579.48099999999999</v>
      </c>
      <c r="AG10" s="17">
        <v>579.48099999999999</v>
      </c>
      <c r="AH10" s="17">
        <v>614.197</v>
      </c>
      <c r="AI10" s="17">
        <v>574.58299999999997</v>
      </c>
      <c r="AJ10" s="17">
        <v>699.75900000000001</v>
      </c>
      <c r="AK10" s="17">
        <v>685.00800000000004</v>
      </c>
      <c r="AL10" s="17">
        <v>689.74800000000005</v>
      </c>
      <c r="AM10" s="17">
        <v>571.64700000000005</v>
      </c>
      <c r="AN10" s="17">
        <v>622.25</v>
      </c>
      <c r="AO10" s="17">
        <v>643.38</v>
      </c>
    </row>
    <row r="11" spans="1:41" x14ac:dyDescent="0.35">
      <c r="A11" s="17">
        <v>654.82799999999997</v>
      </c>
      <c r="B11" s="17">
        <v>629.06899999999996</v>
      </c>
      <c r="C11" s="17">
        <v>517.75800000000004</v>
      </c>
      <c r="D11" s="17">
        <v>632.56600000000003</v>
      </c>
      <c r="E11" s="17">
        <v>617.86</v>
      </c>
      <c r="F11" s="17">
        <v>625.86500000000001</v>
      </c>
      <c r="G11" s="17">
        <v>526.63800000000003</v>
      </c>
      <c r="H11" s="17">
        <v>612.46699999999998</v>
      </c>
      <c r="I11" s="17">
        <v>469.84699999999998</v>
      </c>
      <c r="J11" s="17">
        <v>530.89099999999996</v>
      </c>
      <c r="K11" s="17">
        <v>579.30700000000002</v>
      </c>
      <c r="L11" s="17">
        <v>604.54399999999998</v>
      </c>
      <c r="M11" s="17">
        <v>532.03700000000003</v>
      </c>
      <c r="N11" s="17">
        <v>661.55100000000004</v>
      </c>
      <c r="O11" s="17">
        <v>598.31399999999996</v>
      </c>
      <c r="P11" s="17">
        <v>615.54899999999998</v>
      </c>
      <c r="Q11" s="17">
        <v>522.07500000000005</v>
      </c>
      <c r="R11" s="17">
        <v>586.745</v>
      </c>
      <c r="S11" s="17">
        <v>623.21299999999997</v>
      </c>
      <c r="T11" s="17">
        <v>688.03599999999994</v>
      </c>
      <c r="U11" s="17">
        <v>513.37599999999998</v>
      </c>
      <c r="V11" s="17">
        <v>534.22900000000004</v>
      </c>
      <c r="W11" s="17">
        <v>535.029</v>
      </c>
      <c r="X11" s="17">
        <v>530.01900000000001</v>
      </c>
      <c r="Y11" s="17">
        <v>593.07799999999997</v>
      </c>
      <c r="Z11" s="17">
        <v>708.76800000000003</v>
      </c>
      <c r="AA11" s="17">
        <v>668.26599999999996</v>
      </c>
      <c r="AB11" s="17">
        <v>604.30999999999995</v>
      </c>
      <c r="AC11" s="17">
        <v>649.73500000000001</v>
      </c>
      <c r="AD11" s="17">
        <v>607.24699999999996</v>
      </c>
      <c r="AE11" s="17">
        <v>607.24699999999996</v>
      </c>
      <c r="AF11" s="17">
        <v>582.73400000000004</v>
      </c>
      <c r="AG11" s="17">
        <v>582.73400000000004</v>
      </c>
      <c r="AH11" s="17">
        <v>614.40499999999997</v>
      </c>
      <c r="AI11" s="17">
        <v>583.74599999999998</v>
      </c>
      <c r="AJ11" s="17">
        <v>717.70299999999997</v>
      </c>
      <c r="AK11" s="17">
        <v>686.90200000000004</v>
      </c>
      <c r="AL11" s="17">
        <v>701.84799999999996</v>
      </c>
      <c r="AM11" s="17">
        <v>613.25300000000004</v>
      </c>
      <c r="AN11" s="17">
        <v>638.72199999999998</v>
      </c>
      <c r="AO11" s="17">
        <v>654.82799999999997</v>
      </c>
    </row>
    <row r="12" spans="1:41" x14ac:dyDescent="0.35">
      <c r="A12" s="17">
        <v>657.88199999999995</v>
      </c>
      <c r="B12" s="17">
        <v>632.92600000000004</v>
      </c>
      <c r="C12" s="17">
        <v>521.173</v>
      </c>
      <c r="D12" s="17">
        <v>633.43200000000002</v>
      </c>
      <c r="E12" s="17">
        <v>624.55100000000004</v>
      </c>
      <c r="F12" s="17">
        <v>626.55999999999995</v>
      </c>
      <c r="G12" s="17">
        <v>529.07000000000005</v>
      </c>
      <c r="H12" s="17">
        <v>634.13800000000003</v>
      </c>
      <c r="I12" s="17">
        <v>478.40899999999999</v>
      </c>
      <c r="J12" s="17">
        <v>538.26300000000003</v>
      </c>
      <c r="K12" s="17">
        <v>582.62599999999998</v>
      </c>
      <c r="L12" s="17">
        <v>610.67100000000005</v>
      </c>
      <c r="M12" s="17">
        <v>533.21100000000001</v>
      </c>
      <c r="N12" s="17">
        <v>675.452</v>
      </c>
      <c r="O12" s="17">
        <v>608.39099999999996</v>
      </c>
      <c r="P12" s="17">
        <v>616.66399999999999</v>
      </c>
      <c r="Q12" s="17">
        <v>527.41800000000001</v>
      </c>
      <c r="R12" s="17">
        <v>589.423</v>
      </c>
      <c r="S12" s="17">
        <v>650.07500000000005</v>
      </c>
      <c r="T12" s="17">
        <v>689.85199999999998</v>
      </c>
      <c r="U12" s="17">
        <v>531.678</v>
      </c>
      <c r="V12" s="17">
        <v>538.70600000000002</v>
      </c>
      <c r="W12" s="17">
        <v>539.01800000000003</v>
      </c>
      <c r="X12" s="17">
        <v>542.06100000000004</v>
      </c>
      <c r="Y12" s="17">
        <v>599.23400000000004</v>
      </c>
      <c r="Z12" s="17">
        <v>713.19299999999998</v>
      </c>
      <c r="AA12" s="17">
        <v>673.13099999999997</v>
      </c>
      <c r="AB12" s="17">
        <v>610.83399999999995</v>
      </c>
      <c r="AC12" s="17">
        <v>649.84299999999996</v>
      </c>
      <c r="AD12" s="17">
        <v>619.98199999999997</v>
      </c>
      <c r="AE12" s="17">
        <v>619.98199999999997</v>
      </c>
      <c r="AF12" s="17">
        <v>584.01199999999994</v>
      </c>
      <c r="AG12" s="17">
        <v>584.01199999999994</v>
      </c>
      <c r="AH12" s="17">
        <v>621.34100000000001</v>
      </c>
      <c r="AI12" s="17">
        <v>588.77599999999995</v>
      </c>
      <c r="AJ12" s="17">
        <v>720.28800000000001</v>
      </c>
      <c r="AK12" s="17">
        <v>695.29499999999996</v>
      </c>
      <c r="AL12" s="17">
        <v>702.72799999999995</v>
      </c>
      <c r="AM12" s="17">
        <v>618.88699999999994</v>
      </c>
      <c r="AN12" s="17">
        <v>640.995</v>
      </c>
      <c r="AO12" s="17">
        <v>657.88199999999995</v>
      </c>
    </row>
    <row r="13" spans="1:41" x14ac:dyDescent="0.35">
      <c r="A13" s="17">
        <v>660.16600000000005</v>
      </c>
      <c r="B13" s="17">
        <v>635.428</v>
      </c>
      <c r="C13" s="17">
        <v>525.476</v>
      </c>
      <c r="D13" s="17">
        <v>643.91899999999998</v>
      </c>
      <c r="E13" s="17">
        <v>656.08600000000001</v>
      </c>
      <c r="F13" s="17">
        <v>630.25300000000004</v>
      </c>
      <c r="G13" s="17">
        <v>533.66600000000005</v>
      </c>
      <c r="H13" s="17">
        <v>634.52099999999996</v>
      </c>
      <c r="I13" s="17">
        <v>481.07799999999997</v>
      </c>
      <c r="J13" s="17">
        <v>545.572</v>
      </c>
      <c r="K13" s="17">
        <v>598.49800000000005</v>
      </c>
      <c r="L13" s="17">
        <v>619.91600000000005</v>
      </c>
      <c r="M13" s="17">
        <v>540.95600000000002</v>
      </c>
      <c r="N13" s="17">
        <v>677.55899999999997</v>
      </c>
      <c r="O13" s="17">
        <v>616.03899999999999</v>
      </c>
      <c r="P13" s="17">
        <v>619.89800000000002</v>
      </c>
      <c r="Q13" s="17">
        <v>539.48400000000004</v>
      </c>
      <c r="R13" s="17">
        <v>603.23299999999995</v>
      </c>
      <c r="S13" s="17">
        <v>658.66499999999996</v>
      </c>
      <c r="T13" s="17">
        <v>691.90599999999995</v>
      </c>
      <c r="U13" s="17">
        <v>538.57399999999996</v>
      </c>
      <c r="V13" s="17">
        <v>542.81500000000005</v>
      </c>
      <c r="W13" s="17">
        <v>542.99099999999999</v>
      </c>
      <c r="X13" s="17">
        <v>549.15700000000004</v>
      </c>
      <c r="Y13" s="17">
        <v>602.28499999999997</v>
      </c>
      <c r="Z13" s="17">
        <v>728.11800000000005</v>
      </c>
      <c r="AA13" s="17">
        <v>678.06799999999998</v>
      </c>
      <c r="AB13" s="17">
        <v>614.94500000000005</v>
      </c>
      <c r="AC13" s="17">
        <v>673.78099999999995</v>
      </c>
      <c r="AD13" s="17">
        <v>622.51700000000005</v>
      </c>
      <c r="AE13" s="17">
        <v>622.51700000000005</v>
      </c>
      <c r="AF13" s="17">
        <v>589.95399999999995</v>
      </c>
      <c r="AG13" s="17">
        <v>589.95399999999995</v>
      </c>
      <c r="AH13" s="17">
        <v>622.76499999999999</v>
      </c>
      <c r="AI13" s="17">
        <v>590.86500000000001</v>
      </c>
      <c r="AJ13" s="17">
        <v>720.32</v>
      </c>
      <c r="AK13" s="17">
        <v>697.00599999999997</v>
      </c>
      <c r="AL13" s="17">
        <v>716.85400000000004</v>
      </c>
      <c r="AM13" s="17">
        <v>631.64300000000003</v>
      </c>
      <c r="AN13" s="17">
        <v>643.20399999999995</v>
      </c>
      <c r="AO13" s="17">
        <v>660.16600000000005</v>
      </c>
    </row>
    <row r="14" spans="1:41" x14ac:dyDescent="0.35">
      <c r="A14" s="17">
        <v>677.93</v>
      </c>
      <c r="B14" s="17">
        <v>640.09299999999996</v>
      </c>
      <c r="C14" s="17">
        <v>531.52800000000002</v>
      </c>
      <c r="D14" s="17">
        <v>650.22799999999995</v>
      </c>
      <c r="E14" s="17">
        <v>669.03599999999994</v>
      </c>
      <c r="F14" s="17">
        <v>639.51700000000005</v>
      </c>
      <c r="G14" s="17">
        <v>537.96</v>
      </c>
      <c r="H14" s="17">
        <v>634.80399999999997</v>
      </c>
      <c r="I14" s="17">
        <v>484.43900000000002</v>
      </c>
      <c r="J14" s="17">
        <v>546.89099999999996</v>
      </c>
      <c r="K14" s="17">
        <v>600.84699999999998</v>
      </c>
      <c r="L14" s="17">
        <v>621.16</v>
      </c>
      <c r="M14" s="17">
        <v>574.59699999999998</v>
      </c>
      <c r="N14" s="17">
        <v>678.44</v>
      </c>
      <c r="O14" s="17">
        <v>627.57799999999997</v>
      </c>
      <c r="P14" s="17">
        <v>625.62199999999996</v>
      </c>
      <c r="Q14" s="17">
        <v>556.65899999999999</v>
      </c>
      <c r="R14" s="17">
        <v>608.798</v>
      </c>
      <c r="S14" s="17">
        <v>664.23500000000001</v>
      </c>
      <c r="T14" s="17">
        <v>693.22400000000005</v>
      </c>
      <c r="U14" s="17">
        <v>539.04</v>
      </c>
      <c r="V14" s="17">
        <v>544.61500000000001</v>
      </c>
      <c r="W14" s="17">
        <v>559.13</v>
      </c>
      <c r="X14" s="17">
        <v>574.73800000000006</v>
      </c>
      <c r="Y14" s="17">
        <v>606.31700000000001</v>
      </c>
      <c r="Z14" s="17">
        <v>729.14499999999998</v>
      </c>
      <c r="AA14" s="17">
        <v>679.904</v>
      </c>
      <c r="AB14" s="17">
        <v>617.26599999999996</v>
      </c>
      <c r="AC14" s="17">
        <v>675.30200000000002</v>
      </c>
      <c r="AD14" s="17">
        <v>624.48800000000006</v>
      </c>
      <c r="AE14" s="17">
        <v>624.48800000000006</v>
      </c>
      <c r="AF14" s="17">
        <v>608.08699999999999</v>
      </c>
      <c r="AG14" s="17">
        <v>608.08699999999999</v>
      </c>
      <c r="AH14" s="17">
        <v>628.37699999999995</v>
      </c>
      <c r="AI14" s="17">
        <v>601.02499999999998</v>
      </c>
      <c r="AJ14" s="17">
        <v>722.14</v>
      </c>
      <c r="AK14" s="17">
        <v>698.99099999999999</v>
      </c>
      <c r="AL14" s="17">
        <v>718.94200000000001</v>
      </c>
      <c r="AM14" s="17">
        <v>634.322</v>
      </c>
      <c r="AN14" s="17">
        <v>655.89800000000002</v>
      </c>
      <c r="AO14" s="17">
        <v>677.93</v>
      </c>
    </row>
    <row r="15" spans="1:41" x14ac:dyDescent="0.35">
      <c r="A15" s="17">
        <v>678.255</v>
      </c>
      <c r="B15" s="17">
        <v>643.25099999999998</v>
      </c>
      <c r="C15" s="17">
        <v>537.73500000000001</v>
      </c>
      <c r="D15" s="17">
        <v>652.37800000000004</v>
      </c>
      <c r="E15" s="17">
        <v>672.46699999999998</v>
      </c>
      <c r="F15" s="17">
        <v>651.60799999999995</v>
      </c>
      <c r="G15" s="17">
        <v>538.48099999999999</v>
      </c>
      <c r="H15" s="17">
        <v>634.87</v>
      </c>
      <c r="I15" s="17">
        <v>490.35500000000002</v>
      </c>
      <c r="J15" s="17">
        <v>558.80700000000002</v>
      </c>
      <c r="K15" s="17">
        <v>608.702</v>
      </c>
      <c r="L15" s="17">
        <v>643.57299999999998</v>
      </c>
      <c r="M15" s="17">
        <v>585.99199999999996</v>
      </c>
      <c r="N15" s="17">
        <v>687.66300000000001</v>
      </c>
      <c r="O15" s="17">
        <v>629.91999999999996</v>
      </c>
      <c r="P15" s="17">
        <v>634.78</v>
      </c>
      <c r="Q15" s="17">
        <v>567.08399999999995</v>
      </c>
      <c r="R15" s="17">
        <v>612.24099999999999</v>
      </c>
      <c r="S15" s="17">
        <v>673.72400000000005</v>
      </c>
      <c r="T15" s="17">
        <v>694.70799999999997</v>
      </c>
      <c r="U15" s="17">
        <v>539.78200000000004</v>
      </c>
      <c r="V15" s="17">
        <v>564.89300000000003</v>
      </c>
      <c r="W15" s="17">
        <v>561.87199999999996</v>
      </c>
      <c r="X15" s="17">
        <v>577.00400000000002</v>
      </c>
      <c r="Y15" s="17">
        <v>607.27800000000002</v>
      </c>
      <c r="Z15" s="17">
        <v>731.83199999999999</v>
      </c>
      <c r="AA15" s="17">
        <v>692.67600000000004</v>
      </c>
      <c r="AB15" s="17">
        <v>620.96699999999998</v>
      </c>
      <c r="AC15" s="17">
        <v>675.38499999999999</v>
      </c>
      <c r="AD15" s="17">
        <v>631.03399999999999</v>
      </c>
      <c r="AE15" s="17">
        <v>631.03399999999999</v>
      </c>
      <c r="AF15" s="17">
        <v>609.245</v>
      </c>
      <c r="AG15" s="17">
        <v>609.245</v>
      </c>
      <c r="AH15" s="17">
        <v>630.01300000000003</v>
      </c>
      <c r="AI15" s="17">
        <v>602.43700000000001</v>
      </c>
      <c r="AJ15" s="17">
        <v>724.66</v>
      </c>
      <c r="AK15" s="17">
        <v>705.33199999999999</v>
      </c>
      <c r="AL15" s="17">
        <v>724.024</v>
      </c>
      <c r="AM15" s="17">
        <v>635.29899999999998</v>
      </c>
      <c r="AN15" s="17">
        <v>665.35599999999999</v>
      </c>
      <c r="AO15" s="17">
        <v>678.255</v>
      </c>
    </row>
    <row r="16" spans="1:41" x14ac:dyDescent="0.35">
      <c r="A16" s="17">
        <v>687.40300000000002</v>
      </c>
      <c r="B16" s="17">
        <v>646.47500000000002</v>
      </c>
      <c r="C16" s="17">
        <v>538.10699999999997</v>
      </c>
      <c r="D16" s="17">
        <v>653.73</v>
      </c>
      <c r="E16" s="17">
        <v>674.86300000000006</v>
      </c>
      <c r="F16" s="17">
        <v>652.55499999999995</v>
      </c>
      <c r="G16" s="17">
        <v>548.73800000000006</v>
      </c>
      <c r="H16" s="17">
        <v>640.31299999999999</v>
      </c>
      <c r="I16" s="17">
        <v>496.07400000000001</v>
      </c>
      <c r="J16" s="17">
        <v>561.74900000000002</v>
      </c>
      <c r="K16" s="17">
        <v>611.25699999999995</v>
      </c>
      <c r="L16" s="17">
        <v>644.47299999999996</v>
      </c>
      <c r="M16" s="17">
        <v>590.43799999999999</v>
      </c>
      <c r="N16" s="17">
        <v>692.30100000000004</v>
      </c>
      <c r="O16" s="17">
        <v>646.07000000000005</v>
      </c>
      <c r="P16" s="17">
        <v>636.58299999999997</v>
      </c>
      <c r="Q16" s="17">
        <v>569.54600000000005</v>
      </c>
      <c r="R16" s="17">
        <v>613.01599999999996</v>
      </c>
      <c r="S16" s="17">
        <v>676.755</v>
      </c>
      <c r="T16" s="17">
        <v>696.75900000000001</v>
      </c>
      <c r="U16" s="17">
        <v>543.39800000000002</v>
      </c>
      <c r="V16" s="17">
        <v>573.33500000000004</v>
      </c>
      <c r="W16" s="17">
        <v>566.06200000000001</v>
      </c>
      <c r="X16" s="17">
        <v>611.19299999999998</v>
      </c>
      <c r="Y16" s="17">
        <v>609.61099999999999</v>
      </c>
      <c r="Z16" s="17">
        <v>748.78300000000002</v>
      </c>
      <c r="AA16" s="17">
        <v>693.64</v>
      </c>
      <c r="AB16" s="17">
        <v>647.45399999999995</v>
      </c>
      <c r="AC16" s="17">
        <v>679.75300000000004</v>
      </c>
      <c r="AD16" s="17">
        <v>631.30399999999997</v>
      </c>
      <c r="AE16" s="17">
        <v>631.30399999999997</v>
      </c>
      <c r="AF16" s="17">
        <v>609.74400000000003</v>
      </c>
      <c r="AG16" s="17">
        <v>609.74400000000003</v>
      </c>
      <c r="AH16" s="17">
        <v>630.54</v>
      </c>
      <c r="AI16" s="17">
        <v>604.20899999999995</v>
      </c>
      <c r="AJ16" s="17">
        <v>725.572</v>
      </c>
      <c r="AK16" s="17">
        <v>717.60599999999999</v>
      </c>
      <c r="AL16" s="17">
        <v>734.63699999999994</v>
      </c>
      <c r="AM16" s="17">
        <v>636.77099999999996</v>
      </c>
      <c r="AN16" s="17">
        <v>665.66200000000003</v>
      </c>
      <c r="AO16" s="17">
        <v>687.40300000000002</v>
      </c>
    </row>
    <row r="17" spans="1:41" x14ac:dyDescent="0.35">
      <c r="A17" s="17">
        <v>702.75699999999995</v>
      </c>
      <c r="B17" s="17">
        <v>652.12300000000005</v>
      </c>
      <c r="C17" s="17">
        <v>538.21400000000006</v>
      </c>
      <c r="D17" s="17">
        <v>668.56799999999998</v>
      </c>
      <c r="E17" s="17">
        <v>675.18100000000004</v>
      </c>
      <c r="F17" s="17">
        <v>660.89200000000005</v>
      </c>
      <c r="G17" s="17">
        <v>549.60799999999995</v>
      </c>
      <c r="H17" s="17">
        <v>659.94399999999996</v>
      </c>
      <c r="I17" s="17">
        <v>498.67599999999999</v>
      </c>
      <c r="J17" s="17">
        <v>563.34199999999998</v>
      </c>
      <c r="K17" s="17">
        <v>611.35500000000002</v>
      </c>
      <c r="L17" s="17">
        <v>645.17899999999997</v>
      </c>
      <c r="M17" s="17">
        <v>594.20299999999997</v>
      </c>
      <c r="N17" s="17">
        <v>692.65899999999999</v>
      </c>
      <c r="O17" s="17">
        <v>650.10900000000004</v>
      </c>
      <c r="P17" s="17">
        <v>641.25900000000001</v>
      </c>
      <c r="Q17" s="17">
        <v>572.37900000000002</v>
      </c>
      <c r="R17" s="17">
        <v>635.25300000000004</v>
      </c>
      <c r="S17" s="17">
        <v>681.92499999999995</v>
      </c>
      <c r="T17" s="17">
        <v>700.46699999999998</v>
      </c>
      <c r="U17" s="17">
        <v>544.47900000000004</v>
      </c>
      <c r="V17" s="17">
        <v>582.82000000000005</v>
      </c>
      <c r="W17" s="17">
        <v>569.66600000000005</v>
      </c>
      <c r="X17" s="17">
        <v>619.31700000000001</v>
      </c>
      <c r="Y17" s="17">
        <v>610.46500000000003</v>
      </c>
      <c r="Z17" s="17">
        <v>753.12300000000005</v>
      </c>
      <c r="AA17" s="17">
        <v>695.60599999999999</v>
      </c>
      <c r="AB17" s="17">
        <v>655.08900000000006</v>
      </c>
      <c r="AC17" s="17">
        <v>683.41600000000005</v>
      </c>
      <c r="AD17" s="17">
        <v>633.55200000000002</v>
      </c>
      <c r="AE17" s="17">
        <v>633.55200000000002</v>
      </c>
      <c r="AF17" s="17">
        <v>609.80999999999995</v>
      </c>
      <c r="AG17" s="17">
        <v>609.80999999999995</v>
      </c>
      <c r="AH17" s="17">
        <v>632.81799999999998</v>
      </c>
      <c r="AI17" s="17">
        <v>605.15200000000004</v>
      </c>
      <c r="AJ17" s="17">
        <v>728.12599999999998</v>
      </c>
      <c r="AK17" s="17">
        <v>718.928</v>
      </c>
      <c r="AL17" s="17">
        <v>734.726</v>
      </c>
      <c r="AM17" s="17">
        <v>637.69399999999996</v>
      </c>
      <c r="AN17" s="17">
        <v>666.57399999999996</v>
      </c>
      <c r="AO17" s="17">
        <v>702.75699999999995</v>
      </c>
    </row>
    <row r="18" spans="1:41" x14ac:dyDescent="0.35">
      <c r="A18" s="17">
        <v>704.05700000000002</v>
      </c>
      <c r="B18" s="17">
        <v>652.91</v>
      </c>
      <c r="C18" s="17">
        <v>544.76300000000003</v>
      </c>
      <c r="D18" s="17">
        <v>669.73900000000003</v>
      </c>
      <c r="E18" s="17">
        <v>675.78499999999997</v>
      </c>
      <c r="F18" s="17">
        <v>661.39599999999996</v>
      </c>
      <c r="G18" s="17">
        <v>553.48500000000001</v>
      </c>
      <c r="H18" s="17">
        <v>660.31500000000005</v>
      </c>
      <c r="I18" s="17">
        <v>503.608</v>
      </c>
      <c r="J18" s="17">
        <v>564.93499999999995</v>
      </c>
      <c r="K18" s="17">
        <v>616.38300000000004</v>
      </c>
      <c r="L18" s="17">
        <v>653.10400000000004</v>
      </c>
      <c r="M18" s="17">
        <v>596.08299999999997</v>
      </c>
      <c r="N18" s="17">
        <v>694.36900000000003</v>
      </c>
      <c r="O18" s="17">
        <v>656.35400000000004</v>
      </c>
      <c r="P18" s="17">
        <v>642.50699999999995</v>
      </c>
      <c r="Q18" s="17">
        <v>572.41700000000003</v>
      </c>
      <c r="R18" s="17">
        <v>636.71799999999996</v>
      </c>
      <c r="S18" s="17">
        <v>686.52800000000002</v>
      </c>
      <c r="T18" s="17">
        <v>702.16</v>
      </c>
      <c r="U18" s="17">
        <v>551.44000000000005</v>
      </c>
      <c r="V18" s="17">
        <v>586.40099999999995</v>
      </c>
      <c r="W18" s="17">
        <v>569.87099999999998</v>
      </c>
      <c r="X18" s="17">
        <v>634.43200000000002</v>
      </c>
      <c r="Y18" s="17">
        <v>616.93899999999996</v>
      </c>
      <c r="Z18" s="17">
        <v>755.52099999999996</v>
      </c>
      <c r="AA18" s="17">
        <v>699.06600000000003</v>
      </c>
      <c r="AB18" s="17">
        <v>658.55799999999999</v>
      </c>
      <c r="AC18" s="17">
        <v>683.98099999999999</v>
      </c>
      <c r="AD18" s="17">
        <v>642.20600000000002</v>
      </c>
      <c r="AE18" s="17">
        <v>642.20600000000002</v>
      </c>
      <c r="AF18" s="17">
        <v>611.90200000000004</v>
      </c>
      <c r="AG18" s="17">
        <v>611.90200000000004</v>
      </c>
      <c r="AH18" s="17">
        <v>633.79499999999996</v>
      </c>
      <c r="AI18" s="17">
        <v>606.75900000000001</v>
      </c>
      <c r="AJ18" s="17">
        <v>729.31899999999996</v>
      </c>
      <c r="AK18" s="17">
        <v>722.375</v>
      </c>
      <c r="AL18" s="17">
        <v>751.17899999999997</v>
      </c>
      <c r="AM18" s="17">
        <v>643.87599999999998</v>
      </c>
      <c r="AN18" s="17">
        <v>671.74800000000005</v>
      </c>
      <c r="AO18" s="17">
        <v>704.05700000000002</v>
      </c>
    </row>
    <row r="19" spans="1:41" x14ac:dyDescent="0.35">
      <c r="A19" s="17">
        <v>719.74699999999996</v>
      </c>
      <c r="B19" s="17">
        <v>656.93899999999996</v>
      </c>
      <c r="C19" s="17">
        <v>547.11</v>
      </c>
      <c r="D19" s="17">
        <v>672.90300000000002</v>
      </c>
      <c r="E19" s="17">
        <v>677.08699999999999</v>
      </c>
      <c r="F19" s="17">
        <v>670.98699999999997</v>
      </c>
      <c r="G19" s="17">
        <v>553.86</v>
      </c>
      <c r="H19" s="17">
        <v>668.97500000000002</v>
      </c>
      <c r="I19" s="17">
        <v>516.88300000000004</v>
      </c>
      <c r="J19" s="17">
        <v>569.07100000000003</v>
      </c>
      <c r="K19" s="17">
        <v>616.73699999999997</v>
      </c>
      <c r="L19" s="17">
        <v>654.60599999999999</v>
      </c>
      <c r="M19" s="17">
        <v>603.48800000000006</v>
      </c>
      <c r="N19" s="17">
        <v>694.65200000000004</v>
      </c>
      <c r="O19" s="17">
        <v>656.66</v>
      </c>
      <c r="P19" s="17">
        <v>647.82399999999996</v>
      </c>
      <c r="Q19" s="17">
        <v>586.97799999999995</v>
      </c>
      <c r="R19" s="17">
        <v>640.06200000000001</v>
      </c>
      <c r="S19" s="17">
        <v>688.005</v>
      </c>
      <c r="T19" s="17">
        <v>714.947</v>
      </c>
      <c r="U19" s="17">
        <v>557.75199999999995</v>
      </c>
      <c r="V19" s="17">
        <v>587.62300000000005</v>
      </c>
      <c r="W19" s="17">
        <v>570.61099999999999</v>
      </c>
      <c r="X19" s="17">
        <v>640.24300000000005</v>
      </c>
      <c r="Y19" s="17">
        <v>618.23599999999999</v>
      </c>
      <c r="Z19" s="17">
        <v>756.40700000000004</v>
      </c>
      <c r="AA19" s="17">
        <v>700.20100000000002</v>
      </c>
      <c r="AB19" s="17">
        <v>663.57899999999995</v>
      </c>
      <c r="AC19" s="17">
        <v>687.202</v>
      </c>
      <c r="AD19" s="17">
        <v>646.41099999999994</v>
      </c>
      <c r="AE19" s="17">
        <v>646.41099999999994</v>
      </c>
      <c r="AF19" s="17">
        <v>612.69399999999996</v>
      </c>
      <c r="AG19" s="17">
        <v>612.69399999999996</v>
      </c>
      <c r="AH19" s="17">
        <v>643.51499999999999</v>
      </c>
      <c r="AI19" s="17">
        <v>611.04200000000003</v>
      </c>
      <c r="AJ19" s="17">
        <v>730.24300000000005</v>
      </c>
      <c r="AK19" s="17">
        <v>722.55600000000004</v>
      </c>
      <c r="AL19" s="17">
        <v>757.59699999999998</v>
      </c>
      <c r="AM19" s="17">
        <v>645.66899999999998</v>
      </c>
      <c r="AN19" s="17">
        <v>677.13699999999994</v>
      </c>
      <c r="AO19" s="17">
        <v>719.74699999999996</v>
      </c>
    </row>
    <row r="20" spans="1:41" x14ac:dyDescent="0.35">
      <c r="A20" s="17">
        <v>722.09699999999998</v>
      </c>
      <c r="B20" s="17">
        <v>662.529</v>
      </c>
      <c r="C20" s="17">
        <v>556.76300000000003</v>
      </c>
      <c r="D20" s="17">
        <v>674.06700000000001</v>
      </c>
      <c r="E20" s="17">
        <v>677.95600000000002</v>
      </c>
      <c r="F20" s="17">
        <v>673.76599999999996</v>
      </c>
      <c r="G20" s="17">
        <v>558.27099999999996</v>
      </c>
      <c r="H20" s="17">
        <v>673.44500000000005</v>
      </c>
      <c r="I20" s="17">
        <v>517.97799999999995</v>
      </c>
      <c r="J20" s="17">
        <v>569.78300000000002</v>
      </c>
      <c r="K20" s="17">
        <v>618.69000000000005</v>
      </c>
      <c r="L20" s="17">
        <v>658.21</v>
      </c>
      <c r="M20" s="17">
        <v>616.73500000000001</v>
      </c>
      <c r="N20" s="17">
        <v>695.66099999999994</v>
      </c>
      <c r="O20" s="17">
        <v>656.82</v>
      </c>
      <c r="P20" s="17">
        <v>653.61500000000001</v>
      </c>
      <c r="Q20" s="17">
        <v>588.721</v>
      </c>
      <c r="R20" s="17">
        <v>640.95600000000002</v>
      </c>
      <c r="S20" s="17">
        <v>688.36400000000003</v>
      </c>
      <c r="T20" s="17">
        <v>718.69299999999998</v>
      </c>
      <c r="U20" s="17">
        <v>560.68200000000002</v>
      </c>
      <c r="V20" s="17">
        <v>588.38499999999999</v>
      </c>
      <c r="W20" s="17">
        <v>571.74</v>
      </c>
      <c r="X20" s="17">
        <v>641.23099999999999</v>
      </c>
      <c r="Y20" s="17">
        <v>621.101</v>
      </c>
      <c r="Z20" s="17">
        <v>761.09</v>
      </c>
      <c r="AA20" s="17">
        <v>703.76800000000003</v>
      </c>
      <c r="AB20" s="17">
        <v>665.36300000000006</v>
      </c>
      <c r="AC20" s="17">
        <v>690.92600000000004</v>
      </c>
      <c r="AD20" s="17">
        <v>648.10900000000004</v>
      </c>
      <c r="AE20" s="17">
        <v>648.10900000000004</v>
      </c>
      <c r="AF20" s="17">
        <v>615.63499999999999</v>
      </c>
      <c r="AG20" s="17">
        <v>615.63499999999999</v>
      </c>
      <c r="AH20" s="17">
        <v>647.21</v>
      </c>
      <c r="AI20" s="17">
        <v>622.70399999999995</v>
      </c>
      <c r="AJ20" s="17">
        <v>730.88099999999997</v>
      </c>
      <c r="AK20" s="17">
        <v>724.41499999999996</v>
      </c>
      <c r="AL20" s="17">
        <v>757.95100000000002</v>
      </c>
      <c r="AM20" s="17">
        <v>645.73099999999999</v>
      </c>
      <c r="AN20" s="17">
        <v>690.56600000000003</v>
      </c>
      <c r="AO20" s="17">
        <v>722.09699999999998</v>
      </c>
    </row>
    <row r="21" spans="1:41" x14ac:dyDescent="0.35">
      <c r="A21" s="17">
        <v>730.09699999999998</v>
      </c>
      <c r="B21" s="17">
        <v>667.12599999999998</v>
      </c>
      <c r="C21" s="17">
        <v>557.54</v>
      </c>
      <c r="D21" s="17">
        <v>690.62900000000002</v>
      </c>
      <c r="E21" s="17">
        <v>685.20399999999995</v>
      </c>
      <c r="F21" s="17">
        <v>684.36800000000005</v>
      </c>
      <c r="G21" s="17">
        <v>573.48900000000003</v>
      </c>
      <c r="H21" s="17">
        <v>679.02599999999995</v>
      </c>
      <c r="I21" s="17">
        <v>522.60299999999995</v>
      </c>
      <c r="J21" s="17">
        <v>572.274</v>
      </c>
      <c r="K21" s="17">
        <v>620.279</v>
      </c>
      <c r="L21" s="17">
        <v>667.40300000000002</v>
      </c>
      <c r="M21" s="17">
        <v>622.90499999999997</v>
      </c>
      <c r="N21" s="17">
        <v>703.41399999999999</v>
      </c>
      <c r="O21" s="17">
        <v>663.06500000000005</v>
      </c>
      <c r="P21" s="17">
        <v>657.38499999999999</v>
      </c>
      <c r="Q21" s="17">
        <v>589.16600000000005</v>
      </c>
      <c r="R21" s="17">
        <v>648.01599999999996</v>
      </c>
      <c r="S21" s="17">
        <v>699.97500000000002</v>
      </c>
      <c r="T21" s="17">
        <v>721.92700000000002</v>
      </c>
      <c r="U21" s="17">
        <v>566.76400000000001</v>
      </c>
      <c r="V21" s="17">
        <v>612.00900000000001</v>
      </c>
      <c r="W21" s="17">
        <v>580.91999999999996</v>
      </c>
      <c r="X21" s="17">
        <v>643.827</v>
      </c>
      <c r="Y21" s="17">
        <v>621.19899999999996</v>
      </c>
      <c r="Z21" s="17">
        <v>776.58100000000002</v>
      </c>
      <c r="AA21" s="17">
        <v>705.97500000000002</v>
      </c>
      <c r="AB21" s="17">
        <v>666.35699999999997</v>
      </c>
      <c r="AC21" s="17">
        <v>694.06299999999999</v>
      </c>
      <c r="AD21" s="17">
        <v>649.57000000000005</v>
      </c>
      <c r="AE21" s="17">
        <v>649.57000000000005</v>
      </c>
      <c r="AF21" s="17">
        <v>622.28200000000004</v>
      </c>
      <c r="AG21" s="17">
        <v>622.28200000000004</v>
      </c>
      <c r="AH21" s="17">
        <v>650.60299999999995</v>
      </c>
      <c r="AI21" s="17">
        <v>626.05799999999999</v>
      </c>
      <c r="AJ21" s="17">
        <v>734.70799999999997</v>
      </c>
      <c r="AK21" s="17">
        <v>725.45600000000002</v>
      </c>
      <c r="AL21" s="17">
        <v>765.76300000000003</v>
      </c>
      <c r="AM21" s="17">
        <v>645.88900000000001</v>
      </c>
      <c r="AN21" s="17">
        <v>691.81399999999996</v>
      </c>
      <c r="AO21" s="17">
        <v>730.09699999999998</v>
      </c>
    </row>
    <row r="22" spans="1:41" x14ac:dyDescent="0.35">
      <c r="A22" s="17">
        <v>730.62699999999995</v>
      </c>
      <c r="B22" s="17">
        <v>673.97900000000004</v>
      </c>
      <c r="C22" s="17">
        <v>557.76400000000001</v>
      </c>
      <c r="D22" s="17">
        <v>695.59699999999998</v>
      </c>
      <c r="E22" s="17">
        <v>692.19399999999996</v>
      </c>
      <c r="F22" s="17">
        <v>685.56500000000005</v>
      </c>
      <c r="G22" s="17">
        <v>574.51599999999996</v>
      </c>
      <c r="H22" s="17">
        <v>688.29700000000003</v>
      </c>
      <c r="I22" s="17">
        <v>522.846</v>
      </c>
      <c r="J22" s="17">
        <v>580.26099999999997</v>
      </c>
      <c r="K22" s="17">
        <v>622.60699999999997</v>
      </c>
      <c r="L22" s="17">
        <v>667.70899999999995</v>
      </c>
      <c r="M22" s="17">
        <v>635.99300000000005</v>
      </c>
      <c r="N22" s="17">
        <v>704.60500000000002</v>
      </c>
      <c r="O22" s="17">
        <v>663.452</v>
      </c>
      <c r="P22" s="17">
        <v>657.46799999999996</v>
      </c>
      <c r="Q22" s="17">
        <v>597.89</v>
      </c>
      <c r="R22" s="17">
        <v>648.29100000000005</v>
      </c>
      <c r="S22" s="17">
        <v>709.24599999999998</v>
      </c>
      <c r="T22" s="17">
        <v>722.97199999999998</v>
      </c>
      <c r="U22" s="17">
        <v>567.18299999999999</v>
      </c>
      <c r="V22" s="17">
        <v>616.69500000000005</v>
      </c>
      <c r="W22" s="17">
        <v>580.93600000000004</v>
      </c>
      <c r="X22" s="17">
        <v>646.45600000000002</v>
      </c>
      <c r="Y22" s="17">
        <v>628.26099999999997</v>
      </c>
      <c r="Z22" s="17">
        <v>776.63</v>
      </c>
      <c r="AA22" s="17">
        <v>707.63199999999995</v>
      </c>
      <c r="AB22" s="17">
        <v>672.52499999999998</v>
      </c>
      <c r="AC22" s="17">
        <v>694.471</v>
      </c>
      <c r="AD22" s="17">
        <v>649.59100000000001</v>
      </c>
      <c r="AE22" s="17">
        <v>649.59100000000001</v>
      </c>
      <c r="AF22" s="17">
        <v>627.61</v>
      </c>
      <c r="AG22" s="17">
        <v>627.61</v>
      </c>
      <c r="AH22" s="17">
        <v>652.53200000000004</v>
      </c>
      <c r="AI22" s="17">
        <v>629.505</v>
      </c>
      <c r="AJ22" s="17">
        <v>740.47199999999998</v>
      </c>
      <c r="AK22" s="17">
        <v>725.47199999999998</v>
      </c>
      <c r="AL22" s="17">
        <v>787.84100000000001</v>
      </c>
      <c r="AM22" s="17">
        <v>652.02300000000002</v>
      </c>
      <c r="AN22" s="17">
        <v>694.67100000000005</v>
      </c>
      <c r="AO22" s="17">
        <v>730.62699999999995</v>
      </c>
    </row>
    <row r="23" spans="1:41" x14ac:dyDescent="0.35">
      <c r="A23" s="17">
        <v>730.92399999999998</v>
      </c>
      <c r="B23" s="17">
        <v>676.21400000000006</v>
      </c>
      <c r="C23" s="17">
        <v>561.20299999999997</v>
      </c>
      <c r="D23" s="17">
        <v>698.45399999999995</v>
      </c>
      <c r="E23" s="17">
        <v>692.73500000000001</v>
      </c>
      <c r="F23" s="17">
        <v>687.19299999999998</v>
      </c>
      <c r="G23" s="17">
        <v>592.95100000000002</v>
      </c>
      <c r="H23" s="17">
        <v>689.29200000000003</v>
      </c>
      <c r="I23" s="17">
        <v>524.42499999999995</v>
      </c>
      <c r="J23" s="17">
        <v>585.02700000000004</v>
      </c>
      <c r="K23" s="17">
        <v>623.39300000000003</v>
      </c>
      <c r="L23" s="17">
        <v>681.07600000000002</v>
      </c>
      <c r="M23" s="17">
        <v>637.18600000000004</v>
      </c>
      <c r="N23" s="17">
        <v>705.93</v>
      </c>
      <c r="O23" s="17">
        <v>665.87099999999998</v>
      </c>
      <c r="P23" s="17">
        <v>658.745</v>
      </c>
      <c r="Q23" s="17">
        <v>611.51099999999997</v>
      </c>
      <c r="R23" s="17">
        <v>648.82799999999997</v>
      </c>
      <c r="S23" s="17">
        <v>710.57</v>
      </c>
      <c r="T23" s="17">
        <v>724.18899999999996</v>
      </c>
      <c r="U23" s="17">
        <v>569.03399999999999</v>
      </c>
      <c r="V23" s="17">
        <v>626.971</v>
      </c>
      <c r="W23" s="17">
        <v>584.12699999999995</v>
      </c>
      <c r="X23" s="17">
        <v>648.24599999999998</v>
      </c>
      <c r="Y23" s="17">
        <v>629.14</v>
      </c>
      <c r="Z23" s="17">
        <v>776.75699999999995</v>
      </c>
      <c r="AA23" s="17">
        <v>713.37300000000005</v>
      </c>
      <c r="AB23" s="17">
        <v>672.78899999999999</v>
      </c>
      <c r="AC23" s="17">
        <v>695.50800000000004</v>
      </c>
      <c r="AD23" s="17">
        <v>649.69799999999998</v>
      </c>
      <c r="AE23" s="17">
        <v>649.69799999999998</v>
      </c>
      <c r="AF23" s="17">
        <v>629.46900000000005</v>
      </c>
      <c r="AG23" s="17">
        <v>629.46900000000005</v>
      </c>
      <c r="AH23" s="17">
        <v>658.08799999999997</v>
      </c>
      <c r="AI23" s="17">
        <v>631.58299999999997</v>
      </c>
      <c r="AJ23" s="17">
        <v>743.15</v>
      </c>
      <c r="AK23" s="17">
        <v>725.81600000000003</v>
      </c>
      <c r="AL23" s="17">
        <v>793.178</v>
      </c>
      <c r="AM23" s="17">
        <v>653.04</v>
      </c>
      <c r="AN23" s="17">
        <v>695.45</v>
      </c>
      <c r="AO23" s="17">
        <v>730.92399999999998</v>
      </c>
    </row>
    <row r="24" spans="1:41" x14ac:dyDescent="0.35">
      <c r="A24" s="17">
        <v>735.16300000000001</v>
      </c>
      <c r="B24" s="17">
        <v>676.75199999999995</v>
      </c>
      <c r="C24" s="17">
        <v>561.36</v>
      </c>
      <c r="D24" s="17">
        <v>700.56600000000003</v>
      </c>
      <c r="E24" s="17">
        <v>694.52499999999998</v>
      </c>
      <c r="F24" s="17">
        <v>694.22199999999998</v>
      </c>
      <c r="G24" s="17">
        <v>602.37</v>
      </c>
      <c r="H24" s="17">
        <v>693.44299999999998</v>
      </c>
      <c r="I24" s="17">
        <v>529.88800000000003</v>
      </c>
      <c r="J24" s="17">
        <v>585.96</v>
      </c>
      <c r="K24" s="17">
        <v>624.88300000000004</v>
      </c>
      <c r="L24" s="17">
        <v>683.95799999999997</v>
      </c>
      <c r="M24" s="17">
        <v>643.79600000000005</v>
      </c>
      <c r="N24" s="17">
        <v>707.31899999999996</v>
      </c>
      <c r="O24" s="17">
        <v>672.101</v>
      </c>
      <c r="P24" s="17">
        <v>661.01599999999996</v>
      </c>
      <c r="Q24" s="17">
        <v>613.15800000000002</v>
      </c>
      <c r="R24" s="17">
        <v>649.04600000000005</v>
      </c>
      <c r="S24" s="17">
        <v>715.58399999999995</v>
      </c>
      <c r="T24" s="17">
        <v>730.92200000000003</v>
      </c>
      <c r="U24" s="17">
        <v>591.38900000000001</v>
      </c>
      <c r="V24" s="17">
        <v>632.86800000000005</v>
      </c>
      <c r="W24" s="17">
        <v>587.80600000000004</v>
      </c>
      <c r="X24" s="17">
        <v>649.57100000000003</v>
      </c>
      <c r="Y24" s="17">
        <v>635.54999999999995</v>
      </c>
      <c r="Z24" s="17">
        <v>777.03200000000004</v>
      </c>
      <c r="AA24" s="17">
        <v>714.37900000000002</v>
      </c>
      <c r="AB24" s="17">
        <v>674.46299999999997</v>
      </c>
      <c r="AC24" s="17">
        <v>699.51499999999999</v>
      </c>
      <c r="AD24" s="17">
        <v>668.46</v>
      </c>
      <c r="AE24" s="17">
        <v>668.46</v>
      </c>
      <c r="AF24" s="17">
        <v>636.37699999999995</v>
      </c>
      <c r="AG24" s="17">
        <v>636.37699999999995</v>
      </c>
      <c r="AH24" s="17">
        <v>672.64300000000003</v>
      </c>
      <c r="AI24" s="17">
        <v>637.19200000000001</v>
      </c>
      <c r="AJ24" s="17">
        <v>744.92499999999995</v>
      </c>
      <c r="AK24" s="17">
        <v>727.96600000000001</v>
      </c>
      <c r="AL24" s="17">
        <v>801.67</v>
      </c>
      <c r="AM24" s="17">
        <v>653.61199999999997</v>
      </c>
      <c r="AN24" s="17">
        <v>698.69</v>
      </c>
      <c r="AO24" s="17">
        <v>735.16300000000001</v>
      </c>
    </row>
    <row r="25" spans="1:41" x14ac:dyDescent="0.35">
      <c r="A25" s="17">
        <v>749.34100000000001</v>
      </c>
      <c r="B25" s="17">
        <v>683.70399999999995</v>
      </c>
      <c r="C25" s="17">
        <v>562.44100000000003</v>
      </c>
      <c r="D25" s="17">
        <v>702.26900000000001</v>
      </c>
      <c r="E25" s="17">
        <v>700.56</v>
      </c>
      <c r="F25" s="17">
        <v>696.91600000000005</v>
      </c>
      <c r="G25" s="17">
        <v>628.58600000000001</v>
      </c>
      <c r="H25" s="17">
        <v>694.86099999999999</v>
      </c>
      <c r="I25" s="17">
        <v>531.80999999999995</v>
      </c>
      <c r="J25" s="17">
        <v>589.59699999999998</v>
      </c>
      <c r="K25" s="17">
        <v>625.61</v>
      </c>
      <c r="L25" s="17">
        <v>684.00900000000001</v>
      </c>
      <c r="M25" s="17">
        <v>647.90700000000004</v>
      </c>
      <c r="N25" s="17">
        <v>707.95399999999995</v>
      </c>
      <c r="O25" s="17">
        <v>674.71900000000005</v>
      </c>
      <c r="P25" s="17">
        <v>663.57100000000003</v>
      </c>
      <c r="Q25" s="17">
        <v>613.96100000000001</v>
      </c>
      <c r="R25" s="17">
        <v>650.57899999999995</v>
      </c>
      <c r="S25" s="17">
        <v>721.69</v>
      </c>
      <c r="T25" s="17">
        <v>734.85199999999998</v>
      </c>
      <c r="U25" s="17">
        <v>591.58399999999995</v>
      </c>
      <c r="V25" s="17">
        <v>633.44799999999998</v>
      </c>
      <c r="W25" s="17">
        <v>590.19799999999998</v>
      </c>
      <c r="X25" s="17">
        <v>650.95899999999995</v>
      </c>
      <c r="Y25" s="17">
        <v>641.39400000000001</v>
      </c>
      <c r="Z25" s="17">
        <v>777.65800000000002</v>
      </c>
      <c r="AA25" s="17">
        <v>725.26400000000001</v>
      </c>
      <c r="AB25" s="17">
        <v>674.93499999999995</v>
      </c>
      <c r="AC25" s="17">
        <v>700.779</v>
      </c>
      <c r="AD25" s="17">
        <v>673.84699999999998</v>
      </c>
      <c r="AE25" s="17">
        <v>673.84699999999998</v>
      </c>
      <c r="AF25" s="17">
        <v>636.56600000000003</v>
      </c>
      <c r="AG25" s="17">
        <v>636.56600000000003</v>
      </c>
      <c r="AH25" s="17">
        <v>675.02300000000002</v>
      </c>
      <c r="AI25" s="17">
        <v>640.11</v>
      </c>
      <c r="AJ25" s="17">
        <v>746.95699999999999</v>
      </c>
      <c r="AK25" s="17">
        <v>731.22900000000004</v>
      </c>
      <c r="AL25" s="17">
        <v>809.05399999999997</v>
      </c>
      <c r="AM25" s="17">
        <v>654.96199999999999</v>
      </c>
      <c r="AN25" s="17">
        <v>700.60699999999997</v>
      </c>
      <c r="AO25" s="17">
        <v>749.34100000000001</v>
      </c>
    </row>
    <row r="26" spans="1:41" x14ac:dyDescent="0.35">
      <c r="A26" s="17">
        <v>755.36</v>
      </c>
      <c r="B26" s="17">
        <v>686.20600000000002</v>
      </c>
      <c r="C26" s="17">
        <v>567.48699999999997</v>
      </c>
      <c r="D26" s="17">
        <v>703.73699999999997</v>
      </c>
      <c r="E26" s="17">
        <v>701.12400000000002</v>
      </c>
      <c r="F26" s="17">
        <v>697.72400000000005</v>
      </c>
      <c r="G26" s="17">
        <v>629.673</v>
      </c>
      <c r="H26" s="17">
        <v>699.17200000000003</v>
      </c>
      <c r="I26" s="17">
        <v>532.75099999999998</v>
      </c>
      <c r="J26" s="17">
        <v>589.87199999999996</v>
      </c>
      <c r="K26" s="17">
        <v>627.67899999999997</v>
      </c>
      <c r="L26" s="17">
        <v>686.21500000000003</v>
      </c>
      <c r="M26" s="17">
        <v>652.029</v>
      </c>
      <c r="N26" s="17">
        <v>709.72799999999995</v>
      </c>
      <c r="O26" s="17">
        <v>680.17399999999998</v>
      </c>
      <c r="P26" s="17">
        <v>666.60199999999998</v>
      </c>
      <c r="Q26" s="17">
        <v>616.32000000000005</v>
      </c>
      <c r="R26" s="17">
        <v>657.19799999999998</v>
      </c>
      <c r="S26" s="17">
        <v>724.08500000000004</v>
      </c>
      <c r="T26" s="17">
        <v>735.13400000000001</v>
      </c>
      <c r="U26" s="17">
        <v>592.74800000000005</v>
      </c>
      <c r="V26" s="17">
        <v>635.87</v>
      </c>
      <c r="W26" s="17">
        <v>593.19799999999998</v>
      </c>
      <c r="X26" s="17">
        <v>651.76800000000003</v>
      </c>
      <c r="Y26" s="17">
        <v>648.18600000000004</v>
      </c>
      <c r="Z26" s="17">
        <v>778.66200000000003</v>
      </c>
      <c r="AA26" s="17">
        <v>726.63300000000004</v>
      </c>
      <c r="AB26" s="17">
        <v>675.43399999999997</v>
      </c>
      <c r="AC26" s="17">
        <v>700.923</v>
      </c>
      <c r="AD26" s="17">
        <v>684.60400000000004</v>
      </c>
      <c r="AE26" s="17">
        <v>684.60400000000004</v>
      </c>
      <c r="AF26" s="17">
        <v>636.91499999999996</v>
      </c>
      <c r="AG26" s="17">
        <v>636.91499999999996</v>
      </c>
      <c r="AH26" s="17">
        <v>679.48900000000003</v>
      </c>
      <c r="AI26" s="17">
        <v>643.51</v>
      </c>
      <c r="AJ26" s="17">
        <v>748.548</v>
      </c>
      <c r="AK26" s="17">
        <v>735.48400000000004</v>
      </c>
      <c r="AL26" s="17">
        <v>809.92899999999997</v>
      </c>
      <c r="AM26" s="17">
        <v>666.33100000000002</v>
      </c>
      <c r="AN26" s="17">
        <v>701.03</v>
      </c>
      <c r="AO26" s="17">
        <v>755.36</v>
      </c>
    </row>
    <row r="27" spans="1:41" x14ac:dyDescent="0.35">
      <c r="A27" s="17">
        <v>767.06299999999999</v>
      </c>
      <c r="B27" s="17">
        <v>687.27300000000002</v>
      </c>
      <c r="C27" s="17">
        <v>569.41</v>
      </c>
      <c r="D27" s="17">
        <v>710.51400000000001</v>
      </c>
      <c r="E27" s="17">
        <v>702.38</v>
      </c>
      <c r="F27" s="17">
        <v>697.98199999999997</v>
      </c>
      <c r="G27" s="17">
        <v>635.83000000000004</v>
      </c>
      <c r="H27" s="17">
        <v>703.38699999999994</v>
      </c>
      <c r="I27" s="17">
        <v>541.14400000000001</v>
      </c>
      <c r="J27" s="17">
        <v>590.36099999999999</v>
      </c>
      <c r="K27" s="17">
        <v>629.39099999999996</v>
      </c>
      <c r="L27" s="17">
        <v>692.72299999999996</v>
      </c>
      <c r="M27" s="17">
        <v>652.28800000000001</v>
      </c>
      <c r="N27" s="17">
        <v>710.52499999999998</v>
      </c>
      <c r="O27" s="17">
        <v>682.34900000000005</v>
      </c>
      <c r="P27" s="17">
        <v>666.63599999999997</v>
      </c>
      <c r="Q27" s="17">
        <v>640.18799999999999</v>
      </c>
      <c r="R27" s="17">
        <v>659.40700000000004</v>
      </c>
      <c r="S27" s="17">
        <v>726.92100000000005</v>
      </c>
      <c r="T27" s="17">
        <v>735.24199999999996</v>
      </c>
      <c r="U27" s="17">
        <v>592.779</v>
      </c>
      <c r="V27" s="17">
        <v>642.94899999999996</v>
      </c>
      <c r="W27" s="17">
        <v>596.34</v>
      </c>
      <c r="X27" s="17">
        <v>656.11099999999999</v>
      </c>
      <c r="Y27" s="17">
        <v>649.54899999999998</v>
      </c>
      <c r="Z27" s="17">
        <v>783.14599999999996</v>
      </c>
      <c r="AA27" s="17">
        <v>726.85</v>
      </c>
      <c r="AB27" s="17">
        <v>678.74900000000002</v>
      </c>
      <c r="AC27" s="17">
        <v>704.23800000000006</v>
      </c>
      <c r="AD27" s="17">
        <v>685.43799999999999</v>
      </c>
      <c r="AE27" s="17">
        <v>685.43799999999999</v>
      </c>
      <c r="AF27" s="17">
        <v>640.17999999999995</v>
      </c>
      <c r="AG27" s="17">
        <v>640.17999999999995</v>
      </c>
      <c r="AH27" s="17">
        <v>685.14499999999998</v>
      </c>
      <c r="AI27" s="17">
        <v>647.57399999999996</v>
      </c>
      <c r="AJ27" s="17">
        <v>748.55799999999999</v>
      </c>
      <c r="AK27" s="17">
        <v>739.39499999999998</v>
      </c>
      <c r="AL27" s="17">
        <v>812.88699999999994</v>
      </c>
      <c r="AM27" s="17">
        <v>669.85</v>
      </c>
      <c r="AN27" s="17">
        <v>707.61500000000001</v>
      </c>
      <c r="AO27" s="17">
        <v>767.06299999999999</v>
      </c>
    </row>
    <row r="28" spans="1:41" x14ac:dyDescent="0.35">
      <c r="A28" s="17">
        <v>767.35900000000004</v>
      </c>
      <c r="B28" s="17">
        <v>693.72900000000004</v>
      </c>
      <c r="C28" s="17">
        <v>570.54</v>
      </c>
      <c r="D28" s="17">
        <v>713.10599999999999</v>
      </c>
      <c r="E28" s="17">
        <v>704.96500000000003</v>
      </c>
      <c r="F28" s="17">
        <v>703.08299999999997</v>
      </c>
      <c r="G28" s="17">
        <v>637.16399999999999</v>
      </c>
      <c r="H28" s="17">
        <v>712.995</v>
      </c>
      <c r="I28" s="17">
        <v>551.72199999999998</v>
      </c>
      <c r="J28" s="17">
        <v>591.45100000000002</v>
      </c>
      <c r="K28" s="17">
        <v>630.72299999999996</v>
      </c>
      <c r="L28" s="17">
        <v>693.52599999999995</v>
      </c>
      <c r="M28" s="17">
        <v>654.87099999999998</v>
      </c>
      <c r="N28" s="17">
        <v>719.36699999999996</v>
      </c>
      <c r="O28" s="17">
        <v>683.52700000000004</v>
      </c>
      <c r="P28" s="17">
        <v>669.54399999999998</v>
      </c>
      <c r="Q28" s="17">
        <v>647.77200000000005</v>
      </c>
      <c r="R28" s="17">
        <v>667.45600000000002</v>
      </c>
      <c r="S28" s="17">
        <v>736.25599999999997</v>
      </c>
      <c r="T28" s="17">
        <v>742.29</v>
      </c>
      <c r="U28" s="17">
        <v>593.75199999999995</v>
      </c>
      <c r="V28" s="17">
        <v>648.53499999999997</v>
      </c>
      <c r="W28" s="17">
        <v>597.04300000000001</v>
      </c>
      <c r="X28" s="17">
        <v>660.96600000000001</v>
      </c>
      <c r="Y28" s="17">
        <v>653.495</v>
      </c>
      <c r="Z28" s="17">
        <v>786.59799999999996</v>
      </c>
      <c r="AA28" s="17">
        <v>727.56899999999996</v>
      </c>
      <c r="AB28" s="17">
        <v>679.37300000000005</v>
      </c>
      <c r="AC28" s="17">
        <v>706.08699999999999</v>
      </c>
      <c r="AD28" s="17">
        <v>686.05899999999997</v>
      </c>
      <c r="AE28" s="17">
        <v>686.05899999999997</v>
      </c>
      <c r="AF28" s="17">
        <v>643.15499999999997</v>
      </c>
      <c r="AG28" s="17">
        <v>643.15499999999997</v>
      </c>
      <c r="AH28" s="17">
        <v>685.64400000000001</v>
      </c>
      <c r="AI28" s="17">
        <v>649.96100000000001</v>
      </c>
      <c r="AJ28" s="17">
        <v>749.82899999999995</v>
      </c>
      <c r="AK28" s="17">
        <v>741.16</v>
      </c>
      <c r="AL28" s="17">
        <v>813.86500000000001</v>
      </c>
      <c r="AM28" s="17">
        <v>671.58299999999997</v>
      </c>
      <c r="AN28" s="17">
        <v>710.84900000000005</v>
      </c>
      <c r="AO28" s="17">
        <v>767.35900000000004</v>
      </c>
    </row>
    <row r="29" spans="1:41" x14ac:dyDescent="0.35">
      <c r="A29" s="17">
        <v>775.69600000000003</v>
      </c>
      <c r="B29" s="17">
        <v>696.5</v>
      </c>
      <c r="C29" s="17">
        <v>579.17999999999995</v>
      </c>
      <c r="D29" s="17">
        <v>718.20100000000002</v>
      </c>
      <c r="E29" s="17">
        <v>707.03899999999999</v>
      </c>
      <c r="F29" s="17">
        <v>703.90899999999999</v>
      </c>
      <c r="G29" s="17">
        <v>641.23500000000001</v>
      </c>
      <c r="H29" s="17">
        <v>717.529</v>
      </c>
      <c r="I29" s="17">
        <v>553.32100000000003</v>
      </c>
      <c r="J29" s="17">
        <v>595.952</v>
      </c>
      <c r="K29" s="17">
        <v>633.59699999999998</v>
      </c>
      <c r="L29" s="17">
        <v>699.24400000000003</v>
      </c>
      <c r="M29" s="17">
        <v>665.41399999999999</v>
      </c>
      <c r="N29" s="17">
        <v>726.92200000000003</v>
      </c>
      <c r="O29" s="17">
        <v>684.80600000000004</v>
      </c>
      <c r="P29" s="17">
        <v>671.11099999999999</v>
      </c>
      <c r="Q29" s="17">
        <v>651.47199999999998</v>
      </c>
      <c r="R29" s="17">
        <v>670.524</v>
      </c>
      <c r="S29" s="17">
        <v>738.01</v>
      </c>
      <c r="T29" s="17">
        <v>747.65800000000002</v>
      </c>
      <c r="U29" s="17">
        <v>594.923</v>
      </c>
      <c r="V29" s="17">
        <v>654.24099999999999</v>
      </c>
      <c r="W29" s="17">
        <v>597.15800000000002</v>
      </c>
      <c r="X29" s="17">
        <v>664.70600000000002</v>
      </c>
      <c r="Y29" s="17">
        <v>661.947</v>
      </c>
      <c r="Z29" s="17">
        <v>788.90800000000002</v>
      </c>
      <c r="AA29" s="17">
        <v>730.149</v>
      </c>
      <c r="AB29" s="17">
        <v>683.07899999999995</v>
      </c>
      <c r="AC29" s="17">
        <v>706.23400000000004</v>
      </c>
      <c r="AD29" s="17">
        <v>690.41099999999994</v>
      </c>
      <c r="AE29" s="17">
        <v>690.41099999999994</v>
      </c>
      <c r="AF29" s="17">
        <v>653.09900000000005</v>
      </c>
      <c r="AG29" s="17">
        <v>653.09900000000005</v>
      </c>
      <c r="AH29" s="17">
        <v>686.46500000000003</v>
      </c>
      <c r="AI29" s="17">
        <v>651.59400000000005</v>
      </c>
      <c r="AJ29" s="17">
        <v>751.68200000000002</v>
      </c>
      <c r="AK29" s="17">
        <v>743.53899999999999</v>
      </c>
      <c r="AL29" s="17">
        <v>819.79200000000003</v>
      </c>
      <c r="AM29" s="17">
        <v>672.61099999999999</v>
      </c>
      <c r="AN29" s="17">
        <v>713.30499999999995</v>
      </c>
      <c r="AO29" s="17">
        <v>775.69600000000003</v>
      </c>
    </row>
    <row r="30" spans="1:41" x14ac:dyDescent="0.35">
      <c r="A30" s="17">
        <v>776.71199999999999</v>
      </c>
      <c r="B30" s="17">
        <v>697.66800000000001</v>
      </c>
      <c r="C30" s="17">
        <v>582.69500000000005</v>
      </c>
      <c r="D30" s="17">
        <v>720.36199999999997</v>
      </c>
      <c r="E30" s="17">
        <v>709.03700000000003</v>
      </c>
      <c r="F30" s="17">
        <v>710.15</v>
      </c>
      <c r="G30" s="17">
        <v>646.28800000000001</v>
      </c>
      <c r="H30" s="17">
        <v>733.60900000000004</v>
      </c>
      <c r="I30" s="17">
        <v>553.70799999999997</v>
      </c>
      <c r="J30" s="17">
        <v>599.82299999999998</v>
      </c>
      <c r="K30" s="17">
        <v>635.55899999999997</v>
      </c>
      <c r="L30" s="17">
        <v>706.61500000000001</v>
      </c>
      <c r="M30" s="17">
        <v>674.43200000000002</v>
      </c>
      <c r="N30" s="17">
        <v>728.33699999999999</v>
      </c>
      <c r="O30" s="17">
        <v>688.93399999999997</v>
      </c>
      <c r="P30" s="17">
        <v>671.98599999999999</v>
      </c>
      <c r="Q30" s="17">
        <v>678.84199999999998</v>
      </c>
      <c r="R30" s="17">
        <v>686.34</v>
      </c>
      <c r="S30" s="17">
        <v>743.40099999999995</v>
      </c>
      <c r="T30" s="17">
        <v>749.601</v>
      </c>
      <c r="U30" s="17">
        <v>602.05700000000002</v>
      </c>
      <c r="V30" s="17">
        <v>654.26700000000005</v>
      </c>
      <c r="W30" s="17">
        <v>602.90499999999997</v>
      </c>
      <c r="X30" s="17">
        <v>667.14599999999996</v>
      </c>
      <c r="Y30" s="17">
        <v>669.59900000000005</v>
      </c>
      <c r="Z30" s="17">
        <v>790.61</v>
      </c>
      <c r="AA30" s="17">
        <v>730.70799999999997</v>
      </c>
      <c r="AB30" s="17">
        <v>683.77599999999995</v>
      </c>
      <c r="AC30" s="17">
        <v>708.85199999999998</v>
      </c>
      <c r="AD30" s="17">
        <v>690.56</v>
      </c>
      <c r="AE30" s="17">
        <v>690.56</v>
      </c>
      <c r="AF30" s="17">
        <v>653.60400000000004</v>
      </c>
      <c r="AG30" s="17">
        <v>653.60400000000004</v>
      </c>
      <c r="AH30" s="17">
        <v>689.40599999999995</v>
      </c>
      <c r="AI30" s="17">
        <v>664.87800000000004</v>
      </c>
      <c r="AJ30" s="17">
        <v>752.27</v>
      </c>
      <c r="AK30" s="17">
        <v>746.16200000000003</v>
      </c>
      <c r="AL30" s="17">
        <v>829.59799999999996</v>
      </c>
      <c r="AM30" s="17">
        <v>677.21699999999998</v>
      </c>
      <c r="AN30" s="17">
        <v>716.22</v>
      </c>
      <c r="AO30" s="17">
        <v>776.71199999999999</v>
      </c>
    </row>
    <row r="31" spans="1:41" x14ac:dyDescent="0.35">
      <c r="A31" s="17">
        <v>776.83699999999999</v>
      </c>
      <c r="B31" s="17">
        <v>705.34699999999998</v>
      </c>
      <c r="C31" s="17">
        <v>590.72699999999998</v>
      </c>
      <c r="D31" s="17">
        <v>720.95600000000002</v>
      </c>
      <c r="E31" s="17">
        <v>710.36900000000003</v>
      </c>
      <c r="F31" s="17">
        <v>713.88400000000001</v>
      </c>
      <c r="G31" s="17">
        <v>650.66099999999994</v>
      </c>
      <c r="H31" s="17">
        <v>738.36400000000003</v>
      </c>
      <c r="I31" s="17">
        <v>561.80499999999995</v>
      </c>
      <c r="J31" s="17">
        <v>614.85199999999998</v>
      </c>
      <c r="K31" s="17">
        <v>639.09299999999996</v>
      </c>
      <c r="L31" s="17">
        <v>707.24699999999996</v>
      </c>
      <c r="M31" s="17">
        <v>677.56299999999999</v>
      </c>
      <c r="N31" s="17">
        <v>734.45899999999995</v>
      </c>
      <c r="O31" s="17">
        <v>690.32500000000005</v>
      </c>
      <c r="P31" s="17">
        <v>672.01900000000001</v>
      </c>
      <c r="Q31" s="17">
        <v>690.98199999999997</v>
      </c>
      <c r="R31" s="17">
        <v>686.803</v>
      </c>
      <c r="S31" s="17">
        <v>745.66300000000001</v>
      </c>
      <c r="T31" s="17">
        <v>761.44299999999998</v>
      </c>
      <c r="U31" s="17">
        <v>605.86400000000003</v>
      </c>
      <c r="V31" s="17">
        <v>661.82600000000002</v>
      </c>
      <c r="W31" s="17">
        <v>603.39800000000002</v>
      </c>
      <c r="X31" s="17">
        <v>670.495</v>
      </c>
      <c r="Y31" s="17">
        <v>670.23900000000003</v>
      </c>
      <c r="Z31" s="17">
        <v>793.40499999999997</v>
      </c>
      <c r="AA31" s="17">
        <v>734.52300000000002</v>
      </c>
      <c r="AB31" s="17">
        <v>687.13699999999994</v>
      </c>
      <c r="AC31" s="17">
        <v>710.89499999999998</v>
      </c>
      <c r="AD31" s="17">
        <v>693.33900000000006</v>
      </c>
      <c r="AE31" s="17">
        <v>693.33900000000006</v>
      </c>
      <c r="AF31" s="17">
        <v>655.19600000000003</v>
      </c>
      <c r="AG31" s="17">
        <v>655.19600000000003</v>
      </c>
      <c r="AH31" s="17">
        <v>693.53</v>
      </c>
      <c r="AI31" s="17">
        <v>669.64599999999996</v>
      </c>
      <c r="AJ31" s="17">
        <v>764.62099999999998</v>
      </c>
      <c r="AK31" s="17">
        <v>746.25400000000002</v>
      </c>
      <c r="AL31" s="17">
        <v>832.68700000000001</v>
      </c>
      <c r="AM31" s="17">
        <v>680.20899999999995</v>
      </c>
      <c r="AN31" s="17">
        <v>728.6</v>
      </c>
      <c r="AO31" s="17">
        <v>776.83699999999999</v>
      </c>
    </row>
    <row r="32" spans="1:41" x14ac:dyDescent="0.35">
      <c r="A32" s="17">
        <v>779.85500000000002</v>
      </c>
      <c r="B32" s="17">
        <v>705.37</v>
      </c>
      <c r="C32" s="17">
        <v>599.36400000000003</v>
      </c>
      <c r="D32" s="17">
        <v>723.46400000000006</v>
      </c>
      <c r="E32" s="17">
        <v>717.81399999999996</v>
      </c>
      <c r="F32" s="17">
        <v>715.09199999999998</v>
      </c>
      <c r="G32" s="17">
        <v>670.12699999999995</v>
      </c>
      <c r="H32" s="17">
        <v>747.19100000000003</v>
      </c>
      <c r="I32" s="17">
        <v>564.92399999999998</v>
      </c>
      <c r="J32" s="17">
        <v>615.76800000000003</v>
      </c>
      <c r="K32" s="17">
        <v>640.68799999999999</v>
      </c>
      <c r="L32" s="17">
        <v>707.57899999999995</v>
      </c>
      <c r="M32" s="17">
        <v>683.88599999999997</v>
      </c>
      <c r="N32" s="17">
        <v>735.37</v>
      </c>
      <c r="O32" s="17">
        <v>692.65499999999997</v>
      </c>
      <c r="P32" s="17">
        <v>672.07899999999995</v>
      </c>
      <c r="Q32" s="17">
        <v>690.98900000000003</v>
      </c>
      <c r="R32" s="17">
        <v>690.46799999999996</v>
      </c>
      <c r="S32" s="17">
        <v>746.77499999999998</v>
      </c>
      <c r="T32" s="17">
        <v>764.63699999999994</v>
      </c>
      <c r="U32" s="17">
        <v>607.42399999999998</v>
      </c>
      <c r="V32" s="17">
        <v>663.89300000000003</v>
      </c>
      <c r="W32" s="17">
        <v>605.26</v>
      </c>
      <c r="X32" s="17">
        <v>670.49699999999996</v>
      </c>
      <c r="Y32" s="17">
        <v>670.45500000000004</v>
      </c>
      <c r="Z32" s="17">
        <v>793.49699999999996</v>
      </c>
      <c r="AA32" s="17">
        <v>751.94799999999998</v>
      </c>
      <c r="AB32" s="17">
        <v>688.72799999999995</v>
      </c>
      <c r="AC32" s="17">
        <v>712.08799999999997</v>
      </c>
      <c r="AD32" s="17">
        <v>694.64800000000002</v>
      </c>
      <c r="AE32" s="17">
        <v>694.64800000000002</v>
      </c>
      <c r="AF32" s="17">
        <v>655.60400000000004</v>
      </c>
      <c r="AG32" s="17">
        <v>655.60400000000004</v>
      </c>
      <c r="AH32" s="17">
        <v>695.10699999999997</v>
      </c>
      <c r="AI32" s="17">
        <v>669.93600000000004</v>
      </c>
      <c r="AJ32" s="17">
        <v>766.68399999999997</v>
      </c>
      <c r="AK32" s="17">
        <v>746.298</v>
      </c>
      <c r="AL32" s="17">
        <v>838.41899999999998</v>
      </c>
      <c r="AM32" s="17">
        <v>683.37699999999995</v>
      </c>
      <c r="AN32" s="17">
        <v>728.81399999999996</v>
      </c>
      <c r="AO32" s="17">
        <v>779.85500000000002</v>
      </c>
    </row>
    <row r="33" spans="1:41" x14ac:dyDescent="0.35">
      <c r="A33" s="17">
        <v>782.41600000000005</v>
      </c>
      <c r="B33" s="17">
        <v>711.39</v>
      </c>
      <c r="C33" s="17">
        <v>600.49300000000005</v>
      </c>
      <c r="D33" s="17">
        <v>725.21600000000001</v>
      </c>
      <c r="E33" s="17">
        <v>721.16700000000003</v>
      </c>
      <c r="F33" s="17">
        <v>717.13699999999994</v>
      </c>
      <c r="G33" s="17">
        <v>671.60599999999999</v>
      </c>
      <c r="H33" s="17">
        <v>748.36599999999999</v>
      </c>
      <c r="I33" s="17">
        <v>567.65700000000004</v>
      </c>
      <c r="J33" s="17">
        <v>621.62199999999996</v>
      </c>
      <c r="K33" s="17">
        <v>640.80899999999997</v>
      </c>
      <c r="L33" s="17">
        <v>712.37</v>
      </c>
      <c r="M33" s="17">
        <v>684.45500000000004</v>
      </c>
      <c r="N33" s="17">
        <v>737.76700000000005</v>
      </c>
      <c r="O33" s="17">
        <v>695.49800000000005</v>
      </c>
      <c r="P33" s="17">
        <v>674.83500000000004</v>
      </c>
      <c r="Q33" s="17">
        <v>694.20500000000004</v>
      </c>
      <c r="R33" s="17">
        <v>692.26900000000001</v>
      </c>
      <c r="S33" s="17">
        <v>747.89200000000005</v>
      </c>
      <c r="T33" s="17">
        <v>767.06</v>
      </c>
      <c r="U33" s="17">
        <v>608.12900000000002</v>
      </c>
      <c r="V33" s="17">
        <v>667.99099999999999</v>
      </c>
      <c r="W33" s="17">
        <v>613.81500000000005</v>
      </c>
      <c r="X33" s="17">
        <v>677.65499999999997</v>
      </c>
      <c r="Y33" s="17">
        <v>671.51700000000005</v>
      </c>
      <c r="Z33" s="17">
        <v>793.75199999999995</v>
      </c>
      <c r="AA33" s="17">
        <v>761.096</v>
      </c>
      <c r="AB33" s="17">
        <v>688.92399999999998</v>
      </c>
      <c r="AC33" s="17">
        <v>714.01700000000005</v>
      </c>
      <c r="AD33" s="17">
        <v>700.04499999999996</v>
      </c>
      <c r="AE33" s="17">
        <v>700.04499999999996</v>
      </c>
      <c r="AF33" s="17">
        <v>656.43700000000001</v>
      </c>
      <c r="AG33" s="17">
        <v>656.43700000000001</v>
      </c>
      <c r="AH33" s="17">
        <v>698.03099999999995</v>
      </c>
      <c r="AI33" s="17">
        <v>670.64400000000001</v>
      </c>
      <c r="AJ33" s="17">
        <v>768.81100000000004</v>
      </c>
      <c r="AK33" s="17">
        <v>747.17499999999995</v>
      </c>
      <c r="AL33" s="17">
        <v>839.46199999999999</v>
      </c>
      <c r="AM33" s="17">
        <v>684.46600000000001</v>
      </c>
      <c r="AN33" s="17">
        <v>732.71299999999997</v>
      </c>
      <c r="AO33" s="17">
        <v>782.41600000000005</v>
      </c>
    </row>
    <row r="34" spans="1:41" x14ac:dyDescent="0.35">
      <c r="A34" s="17">
        <v>785.74699999999996</v>
      </c>
      <c r="B34" s="17">
        <v>712.41600000000005</v>
      </c>
      <c r="C34" s="17">
        <v>609.01800000000003</v>
      </c>
      <c r="D34" s="17">
        <v>725.61900000000003</v>
      </c>
      <c r="E34" s="17">
        <v>722.38499999999999</v>
      </c>
      <c r="F34" s="17">
        <v>719.21900000000005</v>
      </c>
      <c r="G34" s="17">
        <v>672.52700000000004</v>
      </c>
      <c r="H34" s="17">
        <v>749.52</v>
      </c>
      <c r="I34" s="17">
        <v>568.32000000000005</v>
      </c>
      <c r="J34" s="17">
        <v>621.96799999999996</v>
      </c>
      <c r="K34" s="17">
        <v>646.74599999999998</v>
      </c>
      <c r="L34" s="17">
        <v>712.79499999999996</v>
      </c>
      <c r="M34" s="17">
        <v>685.00699999999995</v>
      </c>
      <c r="N34" s="17">
        <v>738.21600000000001</v>
      </c>
      <c r="O34" s="17">
        <v>699.50800000000004</v>
      </c>
      <c r="P34" s="17">
        <v>675.62400000000002</v>
      </c>
      <c r="Q34" s="17">
        <v>695.09100000000001</v>
      </c>
      <c r="R34" s="17">
        <v>693.82899999999995</v>
      </c>
      <c r="S34" s="17">
        <v>750.91300000000001</v>
      </c>
      <c r="T34" s="17">
        <v>769.41200000000003</v>
      </c>
      <c r="U34" s="17">
        <v>608.32299999999998</v>
      </c>
      <c r="V34" s="17">
        <v>668.40700000000004</v>
      </c>
      <c r="W34" s="17">
        <v>626.92399999999998</v>
      </c>
      <c r="X34" s="17">
        <v>679.10900000000004</v>
      </c>
      <c r="Y34" s="17">
        <v>671.68899999999996</v>
      </c>
      <c r="Z34" s="17">
        <v>794.39700000000005</v>
      </c>
      <c r="AA34" s="17">
        <v>762.58199999999999</v>
      </c>
      <c r="AB34" s="17">
        <v>693.25099999999998</v>
      </c>
      <c r="AC34" s="17">
        <v>716.39400000000001</v>
      </c>
      <c r="AD34" s="17">
        <v>717.22799999999995</v>
      </c>
      <c r="AE34" s="17">
        <v>717.22799999999995</v>
      </c>
      <c r="AF34" s="17">
        <v>656.44899999999996</v>
      </c>
      <c r="AG34" s="17">
        <v>656.44899999999996</v>
      </c>
      <c r="AH34" s="17">
        <v>699.68799999999999</v>
      </c>
      <c r="AI34" s="17">
        <v>671.77099999999996</v>
      </c>
      <c r="AJ34" s="17">
        <v>769.55600000000004</v>
      </c>
      <c r="AK34" s="17">
        <v>748.37</v>
      </c>
      <c r="AL34" s="17">
        <v>844.33399999999995</v>
      </c>
      <c r="AM34" s="17">
        <v>685.33</v>
      </c>
      <c r="AN34" s="17">
        <v>734.67200000000003</v>
      </c>
      <c r="AO34" s="17">
        <v>785.74699999999996</v>
      </c>
    </row>
    <row r="35" spans="1:41" x14ac:dyDescent="0.35">
      <c r="A35" s="17">
        <v>787.19200000000001</v>
      </c>
      <c r="B35" s="17">
        <v>715.54</v>
      </c>
      <c r="C35" s="17">
        <v>609.86300000000006</v>
      </c>
      <c r="D35" s="17">
        <v>727.69100000000003</v>
      </c>
      <c r="E35" s="17">
        <v>723.16700000000003</v>
      </c>
      <c r="F35" s="17">
        <v>725.09400000000005</v>
      </c>
      <c r="G35" s="17">
        <v>677.40700000000004</v>
      </c>
      <c r="H35" s="17">
        <v>753.36400000000003</v>
      </c>
      <c r="I35" s="17">
        <v>569.25400000000002</v>
      </c>
      <c r="J35" s="17">
        <v>622.37599999999998</v>
      </c>
      <c r="K35" s="17">
        <v>648.10400000000004</v>
      </c>
      <c r="L35" s="17">
        <v>715.86</v>
      </c>
      <c r="M35" s="17">
        <v>690.36900000000003</v>
      </c>
      <c r="N35" s="17">
        <v>740.46199999999999</v>
      </c>
      <c r="O35" s="17">
        <v>700.30200000000002</v>
      </c>
      <c r="P35" s="17">
        <v>681.279</v>
      </c>
      <c r="Q35" s="17">
        <v>696.12</v>
      </c>
      <c r="R35" s="17">
        <v>694.73099999999999</v>
      </c>
      <c r="S35" s="17">
        <v>752.17100000000005</v>
      </c>
      <c r="T35" s="17">
        <v>772.44</v>
      </c>
      <c r="U35" s="17">
        <v>614.91999999999996</v>
      </c>
      <c r="V35" s="17">
        <v>671.28800000000001</v>
      </c>
      <c r="W35" s="17">
        <v>631.07000000000005</v>
      </c>
      <c r="X35" s="17">
        <v>684.86</v>
      </c>
      <c r="Y35" s="17">
        <v>677.14700000000005</v>
      </c>
      <c r="Z35" s="17">
        <v>799.673</v>
      </c>
      <c r="AA35" s="17">
        <v>763</v>
      </c>
      <c r="AB35" s="17">
        <v>697.01400000000001</v>
      </c>
      <c r="AC35" s="17">
        <v>720.55899999999997</v>
      </c>
      <c r="AD35" s="17">
        <v>721.23800000000006</v>
      </c>
      <c r="AE35" s="17">
        <v>721.23800000000006</v>
      </c>
      <c r="AF35" s="17">
        <v>672.404</v>
      </c>
      <c r="AG35" s="17">
        <v>672.404</v>
      </c>
      <c r="AH35" s="17">
        <v>704.59100000000001</v>
      </c>
      <c r="AI35" s="17">
        <v>672.58299999999997</v>
      </c>
      <c r="AJ35" s="17">
        <v>779.63099999999997</v>
      </c>
      <c r="AK35" s="17">
        <v>749.34100000000001</v>
      </c>
      <c r="AL35" s="17">
        <v>851.95799999999997</v>
      </c>
      <c r="AM35" s="17">
        <v>686.42</v>
      </c>
      <c r="AN35" s="17">
        <v>736.11599999999999</v>
      </c>
      <c r="AO35" s="17">
        <v>787.19200000000001</v>
      </c>
    </row>
    <row r="36" spans="1:41" x14ac:dyDescent="0.35">
      <c r="A36" s="17">
        <v>798.69500000000005</v>
      </c>
      <c r="B36" s="17">
        <v>716.70100000000002</v>
      </c>
      <c r="C36" s="17">
        <v>618.78399999999999</v>
      </c>
      <c r="D36" s="17">
        <v>728.94200000000001</v>
      </c>
      <c r="E36" s="17">
        <v>723.86800000000005</v>
      </c>
      <c r="F36" s="17">
        <v>726.19600000000003</v>
      </c>
      <c r="G36" s="17">
        <v>688.62699999999995</v>
      </c>
      <c r="H36" s="17">
        <v>768.65800000000002</v>
      </c>
      <c r="I36" s="17">
        <v>570.98199999999997</v>
      </c>
      <c r="J36" s="17">
        <v>623.226</v>
      </c>
      <c r="K36" s="17">
        <v>649.69100000000003</v>
      </c>
      <c r="L36" s="17">
        <v>717.66499999999996</v>
      </c>
      <c r="M36" s="17">
        <v>693.35900000000004</v>
      </c>
      <c r="N36" s="17">
        <v>745.35699999999997</v>
      </c>
      <c r="O36" s="17">
        <v>703.73599999999999</v>
      </c>
      <c r="P36" s="17">
        <v>681.59699999999998</v>
      </c>
      <c r="Q36" s="17">
        <v>711.40800000000002</v>
      </c>
      <c r="R36" s="17">
        <v>695.01400000000001</v>
      </c>
      <c r="S36" s="17">
        <v>757.23</v>
      </c>
      <c r="T36" s="17">
        <v>779.48</v>
      </c>
      <c r="U36" s="17">
        <v>622.91399999999999</v>
      </c>
      <c r="V36" s="17">
        <v>676.41499999999996</v>
      </c>
      <c r="W36" s="17">
        <v>644.97799999999995</v>
      </c>
      <c r="X36" s="17">
        <v>691.16099999999994</v>
      </c>
      <c r="Y36" s="17">
        <v>684.35699999999997</v>
      </c>
      <c r="Z36" s="17">
        <v>800.09199999999998</v>
      </c>
      <c r="AA36" s="17">
        <v>767.74699999999996</v>
      </c>
      <c r="AB36" s="17">
        <v>700.23800000000006</v>
      </c>
      <c r="AC36" s="17">
        <v>721.69</v>
      </c>
      <c r="AD36" s="17">
        <v>729.00900000000001</v>
      </c>
      <c r="AE36" s="17">
        <v>729.00900000000001</v>
      </c>
      <c r="AF36" s="17">
        <v>679.18</v>
      </c>
      <c r="AG36" s="17">
        <v>679.18</v>
      </c>
      <c r="AH36" s="17">
        <v>706.84500000000003</v>
      </c>
      <c r="AI36" s="17">
        <v>674.83199999999999</v>
      </c>
      <c r="AJ36" s="17">
        <v>782.85500000000002</v>
      </c>
      <c r="AK36" s="17">
        <v>750.15</v>
      </c>
      <c r="AL36" s="17">
        <v>860.28099999999995</v>
      </c>
      <c r="AM36" s="17">
        <v>688.19299999999998</v>
      </c>
      <c r="AN36" s="17">
        <v>736.70399999999995</v>
      </c>
      <c r="AO36" s="17">
        <v>798.69500000000005</v>
      </c>
    </row>
    <row r="37" spans="1:41" x14ac:dyDescent="0.35">
      <c r="A37" s="17">
        <v>800.77599999999995</v>
      </c>
      <c r="B37" s="17">
        <v>720.96100000000001</v>
      </c>
      <c r="C37" s="17">
        <v>620.04600000000005</v>
      </c>
      <c r="D37" s="17">
        <v>729.87900000000002</v>
      </c>
      <c r="E37" s="17">
        <v>724.60299999999995</v>
      </c>
      <c r="F37" s="17">
        <v>729.44500000000005</v>
      </c>
      <c r="G37" s="17">
        <v>692.48699999999997</v>
      </c>
      <c r="H37" s="17">
        <v>768.98199999999997</v>
      </c>
      <c r="I37" s="17">
        <v>573.50900000000001</v>
      </c>
      <c r="J37" s="17">
        <v>626.53800000000001</v>
      </c>
      <c r="K37" s="17">
        <v>651.33299999999997</v>
      </c>
      <c r="L37" s="17">
        <v>719.60400000000004</v>
      </c>
      <c r="M37" s="17">
        <v>694.10599999999999</v>
      </c>
      <c r="N37" s="17">
        <v>747.80100000000004</v>
      </c>
      <c r="O37" s="17">
        <v>709.40899999999999</v>
      </c>
      <c r="P37" s="17">
        <v>684.69</v>
      </c>
      <c r="Q37" s="17">
        <v>712.37599999999998</v>
      </c>
      <c r="R37" s="17">
        <v>696.41600000000005</v>
      </c>
      <c r="S37" s="17">
        <v>758.41200000000003</v>
      </c>
      <c r="T37" s="17">
        <v>781.61099999999999</v>
      </c>
      <c r="U37" s="17">
        <v>625.14400000000001</v>
      </c>
      <c r="V37" s="17">
        <v>679.23699999999997</v>
      </c>
      <c r="W37" s="17">
        <v>655.755</v>
      </c>
      <c r="X37" s="17">
        <v>691.87099999999998</v>
      </c>
      <c r="Y37" s="17">
        <v>688.226</v>
      </c>
      <c r="Z37" s="17">
        <v>800.43899999999996</v>
      </c>
      <c r="AA37" s="17">
        <v>769.10400000000004</v>
      </c>
      <c r="AB37" s="17">
        <v>700.30600000000004</v>
      </c>
      <c r="AC37" s="17">
        <v>722.22900000000004</v>
      </c>
      <c r="AD37" s="17">
        <v>729.98400000000004</v>
      </c>
      <c r="AE37" s="17">
        <v>729.98400000000004</v>
      </c>
      <c r="AF37" s="17">
        <v>681.25800000000004</v>
      </c>
      <c r="AG37" s="17">
        <v>681.25800000000004</v>
      </c>
      <c r="AH37" s="17">
        <v>708.15200000000004</v>
      </c>
      <c r="AI37" s="17">
        <v>678.49099999999999</v>
      </c>
      <c r="AJ37" s="17">
        <v>783.24599999999998</v>
      </c>
      <c r="AK37" s="17">
        <v>750.27099999999996</v>
      </c>
      <c r="AL37" s="17">
        <v>861.44500000000005</v>
      </c>
      <c r="AM37" s="17">
        <v>690.59100000000001</v>
      </c>
      <c r="AN37" s="17">
        <v>748.41200000000003</v>
      </c>
      <c r="AO37" s="17">
        <v>800.77599999999995</v>
      </c>
    </row>
    <row r="38" spans="1:41" x14ac:dyDescent="0.35">
      <c r="A38" s="17">
        <v>811.33199999999999</v>
      </c>
      <c r="B38" s="17">
        <v>721.32799999999997</v>
      </c>
      <c r="C38" s="17">
        <v>621.05999999999995</v>
      </c>
      <c r="D38" s="17">
        <v>731.88</v>
      </c>
      <c r="E38" s="17">
        <v>725.39400000000001</v>
      </c>
      <c r="F38" s="17">
        <v>731.86400000000003</v>
      </c>
      <c r="G38" s="17">
        <v>694.40499999999997</v>
      </c>
      <c r="H38" s="17">
        <v>771.226</v>
      </c>
      <c r="I38" s="17">
        <v>578.68399999999997</v>
      </c>
      <c r="J38" s="17">
        <v>627.04700000000003</v>
      </c>
      <c r="K38" s="17">
        <v>660.55499999999995</v>
      </c>
      <c r="L38" s="17">
        <v>723.12300000000005</v>
      </c>
      <c r="M38" s="17">
        <v>694.99400000000003</v>
      </c>
      <c r="N38" s="17">
        <v>750.12599999999998</v>
      </c>
      <c r="O38" s="17">
        <v>716.02300000000002</v>
      </c>
      <c r="P38" s="17">
        <v>687.43499999999995</v>
      </c>
      <c r="Q38" s="17">
        <v>712.77599999999995</v>
      </c>
      <c r="R38" s="17">
        <v>698.87300000000005</v>
      </c>
      <c r="S38" s="17">
        <v>761.75</v>
      </c>
      <c r="T38" s="17">
        <v>782.21799999999996</v>
      </c>
      <c r="U38" s="17">
        <v>628.60299999999995</v>
      </c>
      <c r="V38" s="17">
        <v>683.67399999999998</v>
      </c>
      <c r="W38" s="17">
        <v>661.06799999999998</v>
      </c>
      <c r="X38" s="17">
        <v>692.49199999999996</v>
      </c>
      <c r="Y38" s="17">
        <v>688.447</v>
      </c>
      <c r="Z38" s="17">
        <v>805.48599999999999</v>
      </c>
      <c r="AA38" s="17">
        <v>772.65599999999995</v>
      </c>
      <c r="AB38" s="17">
        <v>701.35</v>
      </c>
      <c r="AC38" s="17">
        <v>727.36699999999996</v>
      </c>
      <c r="AD38" s="17">
        <v>737.74900000000002</v>
      </c>
      <c r="AE38" s="17">
        <v>737.74900000000002</v>
      </c>
      <c r="AF38" s="17">
        <v>694.98199999999997</v>
      </c>
      <c r="AG38" s="17">
        <v>694.98199999999997</v>
      </c>
      <c r="AH38" s="17">
        <v>711.38099999999997</v>
      </c>
      <c r="AI38" s="17">
        <v>678.95399999999995</v>
      </c>
      <c r="AJ38" s="17">
        <v>788.399</v>
      </c>
      <c r="AK38" s="17">
        <v>753.45899999999995</v>
      </c>
      <c r="AL38" s="17">
        <v>865.505</v>
      </c>
      <c r="AM38" s="17">
        <v>691.81</v>
      </c>
      <c r="AN38" s="17">
        <v>748.601</v>
      </c>
      <c r="AO38" s="17">
        <v>811.33199999999999</v>
      </c>
    </row>
    <row r="39" spans="1:41" x14ac:dyDescent="0.35">
      <c r="A39" s="17">
        <v>817.70399999999995</v>
      </c>
      <c r="B39" s="17">
        <v>722.06899999999996</v>
      </c>
      <c r="C39" s="17">
        <v>624.93600000000004</v>
      </c>
      <c r="D39" s="17">
        <v>734.69799999999998</v>
      </c>
      <c r="E39" s="17">
        <v>725.52800000000002</v>
      </c>
      <c r="F39" s="17">
        <v>733.697</v>
      </c>
      <c r="G39" s="17">
        <v>694.49699999999996</v>
      </c>
      <c r="H39" s="17">
        <v>771.255</v>
      </c>
      <c r="I39" s="17">
        <v>579.80799999999999</v>
      </c>
      <c r="J39" s="17">
        <v>628.68600000000004</v>
      </c>
      <c r="K39" s="17">
        <v>662.68100000000004</v>
      </c>
      <c r="L39" s="17">
        <v>723.88099999999997</v>
      </c>
      <c r="M39" s="17">
        <v>705.30600000000004</v>
      </c>
      <c r="N39" s="17">
        <v>750.16</v>
      </c>
      <c r="O39" s="17">
        <v>718.63699999999994</v>
      </c>
      <c r="P39" s="17">
        <v>688.41099999999994</v>
      </c>
      <c r="Q39" s="17">
        <v>719.46100000000001</v>
      </c>
      <c r="R39" s="17">
        <v>704.3</v>
      </c>
      <c r="S39" s="17">
        <v>762.37699999999995</v>
      </c>
      <c r="T39" s="17">
        <v>782.54899999999998</v>
      </c>
      <c r="U39" s="17">
        <v>628.82899999999995</v>
      </c>
      <c r="V39" s="17">
        <v>692.798</v>
      </c>
      <c r="W39" s="17">
        <v>662.59900000000005</v>
      </c>
      <c r="X39" s="17">
        <v>693.55499999999995</v>
      </c>
      <c r="Y39" s="17">
        <v>690.11599999999999</v>
      </c>
      <c r="Z39" s="17">
        <v>810.17700000000002</v>
      </c>
      <c r="AA39" s="17">
        <v>776.11800000000005</v>
      </c>
      <c r="AB39" s="17">
        <v>703.81799999999998</v>
      </c>
      <c r="AC39" s="17">
        <v>729.97900000000004</v>
      </c>
      <c r="AD39" s="17">
        <v>743.54200000000003</v>
      </c>
      <c r="AE39" s="17">
        <v>743.54200000000003</v>
      </c>
      <c r="AF39" s="17">
        <v>708.52099999999996</v>
      </c>
      <c r="AG39" s="17">
        <v>708.52099999999996</v>
      </c>
      <c r="AH39" s="17">
        <v>718.77300000000002</v>
      </c>
      <c r="AI39" s="17">
        <v>682.35699999999997</v>
      </c>
      <c r="AJ39" s="17">
        <v>793.09299999999996</v>
      </c>
      <c r="AK39" s="17">
        <v>755.10400000000004</v>
      </c>
      <c r="AL39" s="17">
        <v>871.96199999999999</v>
      </c>
      <c r="AM39" s="17">
        <v>692.84500000000003</v>
      </c>
      <c r="AN39" s="17">
        <v>749.24300000000005</v>
      </c>
      <c r="AO39" s="17">
        <v>817.70399999999995</v>
      </c>
    </row>
    <row r="40" spans="1:41" x14ac:dyDescent="0.35">
      <c r="A40" s="17">
        <v>819.48500000000001</v>
      </c>
      <c r="B40" s="17">
        <v>726.89599999999996</v>
      </c>
      <c r="C40" s="17">
        <v>628.53800000000001</v>
      </c>
      <c r="D40" s="17">
        <v>734.89099999999996</v>
      </c>
      <c r="E40" s="17">
        <v>729.02</v>
      </c>
      <c r="F40" s="17">
        <v>735.88499999999999</v>
      </c>
      <c r="G40" s="17">
        <v>701.55399999999997</v>
      </c>
      <c r="H40" s="17">
        <v>772.08199999999999</v>
      </c>
      <c r="I40" s="17">
        <v>582.68200000000002</v>
      </c>
      <c r="J40" s="17">
        <v>629.14</v>
      </c>
      <c r="K40" s="17">
        <v>665.36800000000005</v>
      </c>
      <c r="L40" s="17">
        <v>724.42399999999998</v>
      </c>
      <c r="M40" s="17">
        <v>719.87</v>
      </c>
      <c r="N40" s="17">
        <v>758.08600000000001</v>
      </c>
      <c r="O40" s="17">
        <v>719.05899999999997</v>
      </c>
      <c r="P40" s="17">
        <v>689.20600000000002</v>
      </c>
      <c r="Q40" s="17">
        <v>724.35199999999998</v>
      </c>
      <c r="R40" s="17">
        <v>704.67700000000002</v>
      </c>
      <c r="S40" s="17">
        <v>764.68399999999997</v>
      </c>
      <c r="T40" s="17">
        <v>790.93600000000004</v>
      </c>
      <c r="U40" s="17">
        <v>630.22199999999998</v>
      </c>
      <c r="V40" s="17">
        <v>693.40899999999999</v>
      </c>
      <c r="W40" s="17">
        <v>669.649</v>
      </c>
      <c r="X40" s="17">
        <v>698.02</v>
      </c>
      <c r="Y40" s="17">
        <v>692.34500000000003</v>
      </c>
      <c r="Z40" s="17">
        <v>812.43200000000002</v>
      </c>
      <c r="AA40" s="17">
        <v>779.28</v>
      </c>
      <c r="AB40" s="17">
        <v>707.10199999999998</v>
      </c>
      <c r="AC40" s="17">
        <v>733.60199999999998</v>
      </c>
      <c r="AD40" s="17">
        <v>750.60799999999995</v>
      </c>
      <c r="AE40" s="17">
        <v>750.60799999999995</v>
      </c>
      <c r="AF40" s="17">
        <v>709.245</v>
      </c>
      <c r="AG40" s="17">
        <v>709.245</v>
      </c>
      <c r="AH40" s="17">
        <v>722.19799999999998</v>
      </c>
      <c r="AI40" s="17">
        <v>685.18700000000001</v>
      </c>
      <c r="AJ40" s="17">
        <v>794.02599999999995</v>
      </c>
      <c r="AK40" s="17">
        <v>756.02700000000004</v>
      </c>
      <c r="AL40" s="17">
        <v>874.29100000000005</v>
      </c>
      <c r="AM40" s="17">
        <v>693.46299999999997</v>
      </c>
      <c r="AN40" s="17">
        <v>750.69100000000003</v>
      </c>
      <c r="AO40" s="17">
        <v>819.48500000000001</v>
      </c>
    </row>
    <row r="41" spans="1:41" x14ac:dyDescent="0.35">
      <c r="A41" s="17">
        <v>822.19100000000003</v>
      </c>
      <c r="B41" s="17">
        <v>727.33900000000006</v>
      </c>
      <c r="C41" s="17">
        <v>628.80100000000004</v>
      </c>
      <c r="D41" s="17">
        <v>737.279</v>
      </c>
      <c r="E41" s="17">
        <v>741.39</v>
      </c>
      <c r="F41" s="17">
        <v>740.45399999999995</v>
      </c>
      <c r="G41" s="17">
        <v>702.096</v>
      </c>
      <c r="H41" s="17">
        <v>776.54600000000005</v>
      </c>
      <c r="I41" s="17">
        <v>583.24599999999998</v>
      </c>
      <c r="J41" s="17">
        <v>633.31799999999998</v>
      </c>
      <c r="K41" s="17">
        <v>671.18299999999999</v>
      </c>
      <c r="L41" s="17">
        <v>724.88099999999997</v>
      </c>
      <c r="M41" s="17">
        <v>727.88300000000004</v>
      </c>
      <c r="N41" s="17">
        <v>758.56</v>
      </c>
      <c r="O41" s="17">
        <v>719.56700000000001</v>
      </c>
      <c r="P41" s="17">
        <v>693.303</v>
      </c>
      <c r="Q41" s="17">
        <v>743.154</v>
      </c>
      <c r="R41" s="17">
        <v>711.36699999999996</v>
      </c>
      <c r="S41" s="17">
        <v>766.23299999999995</v>
      </c>
      <c r="T41" s="17">
        <v>793.65599999999995</v>
      </c>
      <c r="U41" s="17">
        <v>631.27200000000005</v>
      </c>
      <c r="V41" s="17">
        <v>698.20399999999995</v>
      </c>
      <c r="W41" s="17">
        <v>686.08699999999999</v>
      </c>
      <c r="X41" s="17">
        <v>700.22400000000005</v>
      </c>
      <c r="Y41" s="17">
        <v>694.01599999999996</v>
      </c>
      <c r="Z41" s="17">
        <v>815.54100000000005</v>
      </c>
      <c r="AA41" s="17">
        <v>785.83199999999999</v>
      </c>
      <c r="AB41" s="17">
        <v>715.24599999999998</v>
      </c>
      <c r="AC41" s="17">
        <v>734.40700000000004</v>
      </c>
      <c r="AD41" s="17">
        <v>751.57399999999996</v>
      </c>
      <c r="AE41" s="17">
        <v>751.57399999999996</v>
      </c>
      <c r="AF41" s="17">
        <v>712.05700000000002</v>
      </c>
      <c r="AG41" s="17">
        <v>712.05700000000002</v>
      </c>
      <c r="AH41" s="17">
        <v>726.49800000000005</v>
      </c>
      <c r="AI41" s="17">
        <v>687.024</v>
      </c>
      <c r="AJ41" s="17">
        <v>795.02</v>
      </c>
      <c r="AK41" s="17">
        <v>756.74699999999996</v>
      </c>
      <c r="AL41" s="17">
        <v>875.10500000000002</v>
      </c>
      <c r="AM41" s="17">
        <v>694.98900000000003</v>
      </c>
      <c r="AN41" s="17">
        <v>751.13699999999994</v>
      </c>
      <c r="AO41" s="17">
        <v>822.19100000000003</v>
      </c>
    </row>
    <row r="42" spans="1:41" x14ac:dyDescent="0.35">
      <c r="A42" s="17">
        <v>822.20600000000002</v>
      </c>
      <c r="B42" s="17">
        <v>730.471</v>
      </c>
      <c r="C42" s="17">
        <v>637.798</v>
      </c>
      <c r="D42" s="17">
        <v>737.32799999999997</v>
      </c>
      <c r="E42" s="17">
        <v>741.65899999999999</v>
      </c>
      <c r="F42" s="17">
        <v>741.96299999999997</v>
      </c>
      <c r="G42" s="17">
        <v>702.64099999999996</v>
      </c>
      <c r="H42" s="17">
        <v>777.86400000000003</v>
      </c>
      <c r="I42" s="17">
        <v>584.70399999999995</v>
      </c>
      <c r="J42" s="17">
        <v>638.05999999999995</v>
      </c>
      <c r="K42" s="17">
        <v>682.50599999999997</v>
      </c>
      <c r="L42" s="17">
        <v>739.44500000000005</v>
      </c>
      <c r="M42" s="17">
        <v>729.19799999999998</v>
      </c>
      <c r="N42" s="17">
        <v>764.30700000000002</v>
      </c>
      <c r="O42" s="17">
        <v>720.48800000000006</v>
      </c>
      <c r="P42" s="17">
        <v>693.53700000000003</v>
      </c>
      <c r="Q42" s="17">
        <v>743.86500000000001</v>
      </c>
      <c r="R42" s="17">
        <v>712.80600000000004</v>
      </c>
      <c r="S42" s="17">
        <v>768.17200000000003</v>
      </c>
      <c r="T42" s="17">
        <v>793.96299999999997</v>
      </c>
      <c r="U42" s="17">
        <v>632.03399999999999</v>
      </c>
      <c r="V42" s="17">
        <v>698.65200000000004</v>
      </c>
      <c r="W42" s="17">
        <v>691.42399999999998</v>
      </c>
      <c r="X42" s="17">
        <v>702.12199999999996</v>
      </c>
      <c r="Y42" s="17">
        <v>695.70299999999997</v>
      </c>
      <c r="Z42" s="17">
        <v>817.41200000000003</v>
      </c>
      <c r="AA42" s="17">
        <v>786.072</v>
      </c>
      <c r="AB42" s="17">
        <v>718.072</v>
      </c>
      <c r="AC42" s="17">
        <v>737.697</v>
      </c>
      <c r="AD42" s="17">
        <v>751.71400000000006</v>
      </c>
      <c r="AE42" s="17">
        <v>751.71400000000006</v>
      </c>
      <c r="AF42" s="17">
        <v>719.68200000000002</v>
      </c>
      <c r="AG42" s="17">
        <v>719.68200000000002</v>
      </c>
      <c r="AH42" s="17">
        <v>726.87800000000004</v>
      </c>
      <c r="AI42" s="17">
        <v>691.53</v>
      </c>
      <c r="AJ42" s="17">
        <v>795.14800000000002</v>
      </c>
      <c r="AK42" s="17">
        <v>757.24900000000002</v>
      </c>
      <c r="AL42" s="17">
        <v>877.52700000000004</v>
      </c>
      <c r="AM42" s="17">
        <v>696.33799999999997</v>
      </c>
      <c r="AN42" s="17">
        <v>751.28700000000003</v>
      </c>
      <c r="AO42" s="17">
        <v>822.20600000000002</v>
      </c>
    </row>
    <row r="43" spans="1:41" x14ac:dyDescent="0.35">
      <c r="A43" s="17">
        <v>824.90700000000004</v>
      </c>
      <c r="B43" s="17">
        <v>730.51099999999997</v>
      </c>
      <c r="C43" s="17">
        <v>641.61500000000001</v>
      </c>
      <c r="D43" s="17">
        <v>738.64300000000003</v>
      </c>
      <c r="E43" s="17">
        <v>744.67200000000003</v>
      </c>
      <c r="F43" s="17">
        <v>744.93899999999996</v>
      </c>
      <c r="G43" s="17">
        <v>714.90599999999995</v>
      </c>
      <c r="H43" s="17">
        <v>779.28499999999997</v>
      </c>
      <c r="I43" s="17">
        <v>587.82799999999997</v>
      </c>
      <c r="J43" s="17">
        <v>646.04399999999998</v>
      </c>
      <c r="K43" s="17">
        <v>683.06700000000001</v>
      </c>
      <c r="L43" s="17">
        <v>743.37400000000002</v>
      </c>
      <c r="M43" s="17">
        <v>732.01</v>
      </c>
      <c r="N43" s="17">
        <v>764.43499999999995</v>
      </c>
      <c r="O43" s="17">
        <v>731.56799999999998</v>
      </c>
      <c r="P43" s="17">
        <v>696.29100000000005</v>
      </c>
      <c r="Q43" s="17">
        <v>752.36599999999999</v>
      </c>
      <c r="R43" s="17">
        <v>718.4</v>
      </c>
      <c r="S43" s="17">
        <v>772.053</v>
      </c>
      <c r="T43" s="17">
        <v>796.34400000000005</v>
      </c>
      <c r="U43" s="17">
        <v>636.74800000000005</v>
      </c>
      <c r="V43" s="17">
        <v>699.07399999999996</v>
      </c>
      <c r="W43" s="17">
        <v>711.06299999999999</v>
      </c>
      <c r="X43" s="17">
        <v>702.18899999999996</v>
      </c>
      <c r="Y43" s="17">
        <v>697.101</v>
      </c>
      <c r="Z43" s="17">
        <v>829.41200000000003</v>
      </c>
      <c r="AA43" s="17">
        <v>793.95299999999997</v>
      </c>
      <c r="AB43" s="17">
        <v>720.53399999999999</v>
      </c>
      <c r="AC43" s="17">
        <v>737.702</v>
      </c>
      <c r="AD43" s="17">
        <v>753.35299999999995</v>
      </c>
      <c r="AE43" s="17">
        <v>753.35299999999995</v>
      </c>
      <c r="AF43" s="17">
        <v>723.69799999999998</v>
      </c>
      <c r="AG43" s="17">
        <v>723.69799999999998</v>
      </c>
      <c r="AH43" s="17">
        <v>729.44100000000003</v>
      </c>
      <c r="AI43" s="17">
        <v>695.60199999999998</v>
      </c>
      <c r="AJ43" s="17">
        <v>798.19399999999996</v>
      </c>
      <c r="AK43" s="17">
        <v>760.12099999999998</v>
      </c>
      <c r="AL43" s="17">
        <v>883.721</v>
      </c>
      <c r="AM43" s="17">
        <v>697.06399999999996</v>
      </c>
      <c r="AN43" s="17">
        <v>755.755</v>
      </c>
      <c r="AO43" s="17">
        <v>824.90700000000004</v>
      </c>
    </row>
    <row r="44" spans="1:41" x14ac:dyDescent="0.35">
      <c r="A44" s="17">
        <v>824.99800000000005</v>
      </c>
      <c r="B44" s="17">
        <v>731.49199999999996</v>
      </c>
      <c r="C44" s="17">
        <v>642.58000000000004</v>
      </c>
      <c r="D44" s="17">
        <v>738.89</v>
      </c>
      <c r="E44" s="17">
        <v>744.98900000000003</v>
      </c>
      <c r="F44" s="17">
        <v>748.91499999999996</v>
      </c>
      <c r="G44" s="17">
        <v>723.58500000000004</v>
      </c>
      <c r="H44" s="17">
        <v>779.8</v>
      </c>
      <c r="I44" s="17">
        <v>597.28899999999999</v>
      </c>
      <c r="J44" s="17">
        <v>647.64</v>
      </c>
      <c r="K44" s="17">
        <v>684.26300000000003</v>
      </c>
      <c r="L44" s="17">
        <v>743.52800000000002</v>
      </c>
      <c r="M44" s="17">
        <v>735.76900000000001</v>
      </c>
      <c r="N44" s="17">
        <v>767.673</v>
      </c>
      <c r="O44" s="17">
        <v>731.88</v>
      </c>
      <c r="P44" s="17">
        <v>696.42</v>
      </c>
      <c r="Q44" s="17">
        <v>755.27499999999998</v>
      </c>
      <c r="R44" s="17">
        <v>719.82899999999995</v>
      </c>
      <c r="S44" s="17">
        <v>772.05499999999995</v>
      </c>
      <c r="T44" s="17">
        <v>798.40599999999995</v>
      </c>
      <c r="U44" s="17">
        <v>638.08000000000004</v>
      </c>
      <c r="V44" s="17">
        <v>705.29399999999998</v>
      </c>
      <c r="W44" s="17">
        <v>713.48900000000003</v>
      </c>
      <c r="X44" s="17">
        <v>705.16399999999999</v>
      </c>
      <c r="Y44" s="17">
        <v>698.10799999999995</v>
      </c>
      <c r="Z44" s="17">
        <v>831.62199999999996</v>
      </c>
      <c r="AA44" s="17">
        <v>795.76599999999996</v>
      </c>
      <c r="AB44" s="17">
        <v>725.66</v>
      </c>
      <c r="AC44" s="17">
        <v>737.90499999999997</v>
      </c>
      <c r="AD44" s="17">
        <v>754.31500000000005</v>
      </c>
      <c r="AE44" s="17">
        <v>754.31500000000005</v>
      </c>
      <c r="AF44" s="17">
        <v>724.40899999999999</v>
      </c>
      <c r="AG44" s="17">
        <v>724.40899999999999</v>
      </c>
      <c r="AH44" s="17">
        <v>730.42499999999995</v>
      </c>
      <c r="AI44" s="17">
        <v>701.02300000000002</v>
      </c>
      <c r="AJ44" s="17">
        <v>798.57299999999998</v>
      </c>
      <c r="AK44" s="17">
        <v>764.01800000000003</v>
      </c>
      <c r="AL44" s="17">
        <v>888.83</v>
      </c>
      <c r="AM44" s="17">
        <v>697.81799999999998</v>
      </c>
      <c r="AN44" s="17">
        <v>756.93799999999999</v>
      </c>
      <c r="AO44" s="17">
        <v>824.99800000000005</v>
      </c>
    </row>
    <row r="45" spans="1:41" x14ac:dyDescent="0.35">
      <c r="A45" s="17">
        <v>825.35</v>
      </c>
      <c r="B45" s="17">
        <v>733.60299999999995</v>
      </c>
      <c r="C45" s="17">
        <v>646.57000000000005</v>
      </c>
      <c r="D45" s="17">
        <v>741.36699999999996</v>
      </c>
      <c r="E45" s="17">
        <v>746.37400000000002</v>
      </c>
      <c r="F45" s="17">
        <v>758.05799999999999</v>
      </c>
      <c r="G45" s="17">
        <v>724.30100000000004</v>
      </c>
      <c r="H45" s="17">
        <v>780.69399999999996</v>
      </c>
      <c r="I45" s="17">
        <v>597.327</v>
      </c>
      <c r="J45" s="17">
        <v>649.01800000000003</v>
      </c>
      <c r="K45" s="17">
        <v>688.33399999999995</v>
      </c>
      <c r="L45" s="17">
        <v>744.78300000000002</v>
      </c>
      <c r="M45" s="17">
        <v>739.72</v>
      </c>
      <c r="N45" s="17">
        <v>768.875</v>
      </c>
      <c r="O45" s="17">
        <v>734.85199999999998</v>
      </c>
      <c r="P45" s="17">
        <v>699.40499999999997</v>
      </c>
      <c r="Q45" s="17">
        <v>757.83900000000006</v>
      </c>
      <c r="R45" s="17">
        <v>719.97</v>
      </c>
      <c r="S45" s="17">
        <v>774.73299999999995</v>
      </c>
      <c r="T45" s="17">
        <v>798.99099999999999</v>
      </c>
      <c r="U45" s="17">
        <v>642.73699999999997</v>
      </c>
      <c r="V45" s="17">
        <v>705.62900000000002</v>
      </c>
      <c r="W45" s="17">
        <v>721.59</v>
      </c>
      <c r="X45" s="17">
        <v>707.41700000000003</v>
      </c>
      <c r="Y45" s="17">
        <v>698.48099999999999</v>
      </c>
      <c r="Z45" s="17">
        <v>833.17700000000002</v>
      </c>
      <c r="AA45" s="17">
        <v>797.72199999999998</v>
      </c>
      <c r="AB45" s="17">
        <v>727.2</v>
      </c>
      <c r="AC45" s="17">
        <v>745.27599999999995</v>
      </c>
      <c r="AD45" s="17">
        <v>760</v>
      </c>
      <c r="AE45" s="17">
        <v>760</v>
      </c>
      <c r="AF45" s="17">
        <v>740.28399999999999</v>
      </c>
      <c r="AG45" s="17">
        <v>740.28399999999999</v>
      </c>
      <c r="AH45" s="17">
        <v>730.49800000000005</v>
      </c>
      <c r="AI45" s="17">
        <v>702.83299999999997</v>
      </c>
      <c r="AJ45" s="17">
        <v>798.85500000000002</v>
      </c>
      <c r="AK45" s="17">
        <v>764.16200000000003</v>
      </c>
      <c r="AL45" s="17">
        <v>889.41800000000001</v>
      </c>
      <c r="AM45" s="17">
        <v>697.83100000000002</v>
      </c>
      <c r="AN45" s="17">
        <v>758.75900000000001</v>
      </c>
      <c r="AO45" s="17">
        <v>825.35</v>
      </c>
    </row>
    <row r="46" spans="1:41" x14ac:dyDescent="0.35">
      <c r="A46" s="17">
        <v>826.87</v>
      </c>
      <c r="B46" s="17">
        <v>734.05600000000004</v>
      </c>
      <c r="C46" s="17">
        <v>662.17499999999995</v>
      </c>
      <c r="D46" s="17">
        <v>742.74699999999996</v>
      </c>
      <c r="E46" s="17">
        <v>750.89800000000002</v>
      </c>
      <c r="F46" s="17">
        <v>761.89</v>
      </c>
      <c r="G46" s="17">
        <v>725.16899999999998</v>
      </c>
      <c r="H46" s="17">
        <v>784.53300000000002</v>
      </c>
      <c r="I46" s="17">
        <v>599.06600000000003</v>
      </c>
      <c r="J46" s="17">
        <v>650.41499999999996</v>
      </c>
      <c r="K46" s="17">
        <v>688.47699999999998</v>
      </c>
      <c r="L46" s="17">
        <v>745.37300000000005</v>
      </c>
      <c r="M46" s="17">
        <v>740.36500000000001</v>
      </c>
      <c r="N46" s="17">
        <v>769.62400000000002</v>
      </c>
      <c r="O46" s="17">
        <v>735.27599999999995</v>
      </c>
      <c r="P46" s="17">
        <v>701.38699999999994</v>
      </c>
      <c r="Q46" s="17">
        <v>758.60500000000002</v>
      </c>
      <c r="R46" s="17">
        <v>721.69200000000001</v>
      </c>
      <c r="S46" s="17">
        <v>775.82299999999998</v>
      </c>
      <c r="T46" s="17">
        <v>799.745</v>
      </c>
      <c r="U46" s="17">
        <v>647.97199999999998</v>
      </c>
      <c r="V46" s="17">
        <v>707.81799999999998</v>
      </c>
      <c r="W46" s="17">
        <v>722.05799999999999</v>
      </c>
      <c r="X46" s="17">
        <v>713.66600000000005</v>
      </c>
      <c r="Y46" s="17">
        <v>701.07100000000003</v>
      </c>
      <c r="Z46" s="17">
        <v>834.58500000000004</v>
      </c>
      <c r="AA46" s="17">
        <v>798.34299999999996</v>
      </c>
      <c r="AB46" s="17">
        <v>728.197</v>
      </c>
      <c r="AC46" s="17">
        <v>745.50800000000004</v>
      </c>
      <c r="AD46" s="17">
        <v>773.62599999999998</v>
      </c>
      <c r="AE46" s="17">
        <v>773.62599999999998</v>
      </c>
      <c r="AF46" s="17">
        <v>744.97199999999998</v>
      </c>
      <c r="AG46" s="17">
        <v>744.97199999999998</v>
      </c>
      <c r="AH46" s="17">
        <v>730.88400000000001</v>
      </c>
      <c r="AI46" s="17">
        <v>709.96500000000003</v>
      </c>
      <c r="AJ46" s="17">
        <v>813.48299999999995</v>
      </c>
      <c r="AK46" s="17">
        <v>766.63499999999999</v>
      </c>
      <c r="AL46" s="17">
        <v>891.84500000000003</v>
      </c>
      <c r="AM46" s="17">
        <v>701.67899999999997</v>
      </c>
      <c r="AN46" s="17">
        <v>759.62900000000002</v>
      </c>
      <c r="AO46" s="17">
        <v>826.87</v>
      </c>
    </row>
    <row r="47" spans="1:41" x14ac:dyDescent="0.35">
      <c r="A47" s="17">
        <v>830.42200000000003</v>
      </c>
      <c r="B47" s="17">
        <v>736.245</v>
      </c>
      <c r="C47" s="17">
        <v>667.83699999999999</v>
      </c>
      <c r="D47" s="17">
        <v>743.44799999999998</v>
      </c>
      <c r="E47" s="17">
        <v>750.91499999999996</v>
      </c>
      <c r="F47" s="17">
        <v>763.63099999999997</v>
      </c>
      <c r="G47" s="17">
        <v>731.30100000000004</v>
      </c>
      <c r="H47" s="17">
        <v>784.76300000000003</v>
      </c>
      <c r="I47" s="17">
        <v>609.89099999999996</v>
      </c>
      <c r="J47" s="17">
        <v>650.78099999999995</v>
      </c>
      <c r="K47" s="17">
        <v>689.78</v>
      </c>
      <c r="L47" s="17">
        <v>749.46</v>
      </c>
      <c r="M47" s="17">
        <v>740.66800000000001</v>
      </c>
      <c r="N47" s="17">
        <v>770.149</v>
      </c>
      <c r="O47" s="17">
        <v>740.05700000000002</v>
      </c>
      <c r="P47" s="17">
        <v>709.00900000000001</v>
      </c>
      <c r="Q47" s="17">
        <v>762.06</v>
      </c>
      <c r="R47" s="17">
        <v>723.21900000000005</v>
      </c>
      <c r="S47" s="17">
        <v>776.06200000000001</v>
      </c>
      <c r="T47" s="17">
        <v>805.71699999999998</v>
      </c>
      <c r="U47" s="17">
        <v>648.19399999999996</v>
      </c>
      <c r="V47" s="17">
        <v>712.07600000000002</v>
      </c>
      <c r="W47" s="17">
        <v>722.60199999999998</v>
      </c>
      <c r="X47" s="17">
        <v>716.09799999999996</v>
      </c>
      <c r="Y47" s="17">
        <v>702.08399999999995</v>
      </c>
      <c r="Z47" s="17">
        <v>834.93499999999995</v>
      </c>
      <c r="AA47" s="17">
        <v>802.12099999999998</v>
      </c>
      <c r="AB47" s="17">
        <v>728.71100000000001</v>
      </c>
      <c r="AC47" s="17">
        <v>745.62400000000002</v>
      </c>
      <c r="AD47" s="17">
        <v>780.36099999999999</v>
      </c>
      <c r="AE47" s="17">
        <v>780.36099999999999</v>
      </c>
      <c r="AF47" s="17">
        <v>756.26599999999996</v>
      </c>
      <c r="AG47" s="17">
        <v>756.26599999999996</v>
      </c>
      <c r="AH47" s="17">
        <v>731.73400000000004</v>
      </c>
      <c r="AI47" s="17">
        <v>710.572</v>
      </c>
      <c r="AJ47" s="17">
        <v>813.74199999999996</v>
      </c>
      <c r="AK47" s="17">
        <v>767.774</v>
      </c>
      <c r="AL47" s="17">
        <v>894.80600000000004</v>
      </c>
      <c r="AM47" s="17">
        <v>701.98900000000003</v>
      </c>
      <c r="AN47" s="17">
        <v>760.87099999999998</v>
      </c>
      <c r="AO47" s="17">
        <v>830.42200000000003</v>
      </c>
    </row>
    <row r="48" spans="1:41" x14ac:dyDescent="0.35">
      <c r="A48" s="17">
        <v>834.63099999999997</v>
      </c>
      <c r="B48" s="17">
        <v>737.96500000000003</v>
      </c>
      <c r="C48" s="17">
        <v>669.49800000000005</v>
      </c>
      <c r="D48" s="17">
        <v>749.49599999999998</v>
      </c>
      <c r="E48" s="17">
        <v>754.45</v>
      </c>
      <c r="F48" s="17">
        <v>765.72799999999995</v>
      </c>
      <c r="G48" s="17">
        <v>745.43</v>
      </c>
      <c r="H48" s="17">
        <v>785.23099999999999</v>
      </c>
      <c r="I48" s="17">
        <v>616.84900000000005</v>
      </c>
      <c r="J48" s="17">
        <v>651.76</v>
      </c>
      <c r="K48" s="17">
        <v>691.25800000000004</v>
      </c>
      <c r="L48" s="17">
        <v>753.08</v>
      </c>
      <c r="M48" s="17">
        <v>740.96500000000003</v>
      </c>
      <c r="N48" s="17">
        <v>771.50699999999995</v>
      </c>
      <c r="O48" s="17">
        <v>745.78899999999999</v>
      </c>
      <c r="P48" s="17">
        <v>713.00099999999998</v>
      </c>
      <c r="Q48" s="17">
        <v>764.70799999999997</v>
      </c>
      <c r="R48" s="17">
        <v>724.69100000000003</v>
      </c>
      <c r="S48" s="17">
        <v>777.52300000000002</v>
      </c>
      <c r="T48" s="17">
        <v>812.24699999999996</v>
      </c>
      <c r="U48" s="17">
        <v>648.49800000000005</v>
      </c>
      <c r="V48" s="17">
        <v>714.33799999999997</v>
      </c>
      <c r="W48" s="17">
        <v>724.60299999999995</v>
      </c>
      <c r="X48" s="17">
        <v>716.89599999999996</v>
      </c>
      <c r="Y48" s="17">
        <v>702.25599999999997</v>
      </c>
      <c r="Z48" s="17">
        <v>836.49800000000005</v>
      </c>
      <c r="AA48" s="17">
        <v>802.93700000000001</v>
      </c>
      <c r="AB48" s="17">
        <v>728.94100000000003</v>
      </c>
      <c r="AC48" s="17">
        <v>746.36599999999999</v>
      </c>
      <c r="AD48" s="17">
        <v>782.55899999999997</v>
      </c>
      <c r="AE48" s="17">
        <v>782.55899999999997</v>
      </c>
      <c r="AF48" s="17">
        <v>756.38800000000003</v>
      </c>
      <c r="AG48" s="17">
        <v>756.38800000000003</v>
      </c>
      <c r="AH48" s="17">
        <v>734.77800000000002</v>
      </c>
      <c r="AI48" s="17">
        <v>718.43</v>
      </c>
      <c r="AJ48" s="17">
        <v>814.45100000000002</v>
      </c>
      <c r="AK48" s="17">
        <v>769.06399999999996</v>
      </c>
      <c r="AL48" s="17">
        <v>899.572</v>
      </c>
      <c r="AM48" s="17">
        <v>703.39800000000002</v>
      </c>
      <c r="AN48" s="17">
        <v>763.63499999999999</v>
      </c>
      <c r="AO48" s="17">
        <v>834.63099999999997</v>
      </c>
    </row>
    <row r="49" spans="1:41" x14ac:dyDescent="0.35">
      <c r="A49" s="17">
        <v>837.64300000000003</v>
      </c>
      <c r="B49" s="17">
        <v>739.85599999999999</v>
      </c>
      <c r="C49" s="17">
        <v>672.56899999999996</v>
      </c>
      <c r="D49" s="17">
        <v>753.91200000000003</v>
      </c>
      <c r="E49" s="17">
        <v>755.65200000000004</v>
      </c>
      <c r="F49" s="17">
        <v>767.01199999999994</v>
      </c>
      <c r="G49" s="17">
        <v>748.822</v>
      </c>
      <c r="H49" s="17">
        <v>785.65700000000004</v>
      </c>
      <c r="I49" s="17">
        <v>624.48099999999999</v>
      </c>
      <c r="J49" s="17">
        <v>652.98099999999999</v>
      </c>
      <c r="K49" s="17">
        <v>694.10400000000004</v>
      </c>
      <c r="L49" s="17">
        <v>753.98</v>
      </c>
      <c r="M49" s="17">
        <v>742.73900000000003</v>
      </c>
      <c r="N49" s="17">
        <v>771.66800000000001</v>
      </c>
      <c r="O49" s="17">
        <v>749.93</v>
      </c>
      <c r="P49" s="17">
        <v>713.34199999999998</v>
      </c>
      <c r="Q49" s="17">
        <v>766.44399999999996</v>
      </c>
      <c r="R49" s="17">
        <v>726.44200000000001</v>
      </c>
      <c r="S49" s="17">
        <v>780.76300000000003</v>
      </c>
      <c r="T49" s="17">
        <v>813.55</v>
      </c>
      <c r="U49" s="17">
        <v>649.89700000000005</v>
      </c>
      <c r="V49" s="17">
        <v>731.14800000000002</v>
      </c>
      <c r="W49" s="17">
        <v>726.19200000000001</v>
      </c>
      <c r="X49" s="17">
        <v>717.154</v>
      </c>
      <c r="Y49" s="17">
        <v>711.69500000000005</v>
      </c>
      <c r="Z49" s="17">
        <v>836.56299999999999</v>
      </c>
      <c r="AA49" s="17">
        <v>809.75599999999997</v>
      </c>
      <c r="AB49" s="17">
        <v>730.63</v>
      </c>
      <c r="AC49" s="17">
        <v>749.38300000000004</v>
      </c>
      <c r="AD49" s="17">
        <v>786.48599999999999</v>
      </c>
      <c r="AE49" s="17">
        <v>786.48599999999999</v>
      </c>
      <c r="AF49" s="17">
        <v>759.45600000000002</v>
      </c>
      <c r="AG49" s="17">
        <v>759.45600000000002</v>
      </c>
      <c r="AH49" s="17">
        <v>739.63199999999995</v>
      </c>
      <c r="AI49" s="17">
        <v>719.63900000000001</v>
      </c>
      <c r="AJ49" s="17">
        <v>815.37800000000004</v>
      </c>
      <c r="AK49" s="17">
        <v>770.94500000000005</v>
      </c>
      <c r="AL49" s="17">
        <v>900.55499999999995</v>
      </c>
      <c r="AM49" s="17">
        <v>705.32399999999996</v>
      </c>
      <c r="AN49" s="17">
        <v>775.61500000000001</v>
      </c>
      <c r="AO49" s="17">
        <v>837.64300000000003</v>
      </c>
    </row>
    <row r="50" spans="1:41" x14ac:dyDescent="0.35">
      <c r="A50" s="17">
        <v>838.98599999999999</v>
      </c>
      <c r="B50" s="17">
        <v>741.29200000000003</v>
      </c>
      <c r="C50" s="17">
        <v>673.02300000000002</v>
      </c>
      <c r="D50" s="17">
        <v>754.37800000000004</v>
      </c>
      <c r="E50" s="17">
        <v>755.84</v>
      </c>
      <c r="F50" s="17">
        <v>768.57500000000005</v>
      </c>
      <c r="G50" s="17">
        <v>758.89400000000001</v>
      </c>
      <c r="H50" s="17">
        <v>792.43200000000002</v>
      </c>
      <c r="I50" s="17">
        <v>637.36800000000005</v>
      </c>
      <c r="J50" s="17">
        <v>652.99300000000005</v>
      </c>
      <c r="K50" s="17">
        <v>697.66499999999996</v>
      </c>
      <c r="L50" s="17">
        <v>754.09</v>
      </c>
      <c r="M50" s="17">
        <v>744.26700000000005</v>
      </c>
      <c r="N50" s="17">
        <v>771.82100000000003</v>
      </c>
      <c r="O50" s="17">
        <v>751.60500000000002</v>
      </c>
      <c r="P50" s="17">
        <v>717.91399999999999</v>
      </c>
      <c r="Q50" s="17">
        <v>772.20600000000002</v>
      </c>
      <c r="R50" s="17">
        <v>726.85599999999999</v>
      </c>
      <c r="S50" s="17">
        <v>781.50199999999995</v>
      </c>
      <c r="T50" s="17">
        <v>816.38099999999997</v>
      </c>
      <c r="U50" s="17">
        <v>650.04399999999998</v>
      </c>
      <c r="V50" s="17">
        <v>742.32299999999998</v>
      </c>
      <c r="W50" s="17">
        <v>730.601</v>
      </c>
      <c r="X50" s="17">
        <v>722.41499999999996</v>
      </c>
      <c r="Y50" s="17">
        <v>711.89599999999996</v>
      </c>
      <c r="Z50" s="17">
        <v>837.69200000000001</v>
      </c>
      <c r="AA50" s="17">
        <v>811.375</v>
      </c>
      <c r="AB50" s="17">
        <v>732.92700000000002</v>
      </c>
      <c r="AC50" s="17">
        <v>753.50699999999995</v>
      </c>
      <c r="AD50" s="17">
        <v>798.63099999999997</v>
      </c>
      <c r="AE50" s="17">
        <v>798.63099999999997</v>
      </c>
      <c r="AF50" s="17">
        <v>768.75599999999997</v>
      </c>
      <c r="AG50" s="17">
        <v>768.75599999999997</v>
      </c>
      <c r="AH50" s="17">
        <v>741.55899999999997</v>
      </c>
      <c r="AI50" s="17">
        <v>738.77099999999996</v>
      </c>
      <c r="AJ50" s="17">
        <v>817.32500000000005</v>
      </c>
      <c r="AK50" s="17">
        <v>771.31100000000004</v>
      </c>
      <c r="AL50" s="17">
        <v>902.22199999999998</v>
      </c>
      <c r="AM50" s="17">
        <v>705.51800000000003</v>
      </c>
      <c r="AN50" s="17">
        <v>777.26700000000005</v>
      </c>
      <c r="AO50" s="17">
        <v>838.98599999999999</v>
      </c>
    </row>
    <row r="51" spans="1:41" x14ac:dyDescent="0.35">
      <c r="A51" s="17">
        <v>843.59799999999996</v>
      </c>
      <c r="B51" s="17">
        <v>744.43299999999999</v>
      </c>
      <c r="C51" s="17">
        <v>674.005</v>
      </c>
      <c r="D51" s="17">
        <v>756.68</v>
      </c>
      <c r="E51" s="17">
        <v>757.34400000000005</v>
      </c>
      <c r="F51" s="17">
        <v>773.08</v>
      </c>
      <c r="G51" s="17">
        <v>764.05100000000004</v>
      </c>
      <c r="H51" s="17">
        <v>794.149</v>
      </c>
      <c r="I51" s="17">
        <v>637.73900000000003</v>
      </c>
      <c r="J51" s="17">
        <v>656.80700000000002</v>
      </c>
      <c r="K51" s="17">
        <v>700.447</v>
      </c>
      <c r="L51" s="17">
        <v>755.99199999999996</v>
      </c>
      <c r="M51" s="17">
        <v>752.70500000000004</v>
      </c>
      <c r="N51" s="17">
        <v>774.56100000000004</v>
      </c>
      <c r="O51" s="17">
        <v>761.68799999999999</v>
      </c>
      <c r="P51" s="17">
        <v>718.01599999999996</v>
      </c>
      <c r="Q51" s="17">
        <v>776.93700000000001</v>
      </c>
      <c r="R51" s="17">
        <v>731.42700000000002</v>
      </c>
      <c r="S51" s="17">
        <v>783.30100000000004</v>
      </c>
      <c r="T51" s="17">
        <v>818.64400000000001</v>
      </c>
      <c r="U51" s="17">
        <v>656.73400000000004</v>
      </c>
      <c r="V51" s="17">
        <v>746.96100000000001</v>
      </c>
      <c r="W51" s="17">
        <v>736.93200000000002</v>
      </c>
      <c r="X51" s="17">
        <v>725.01499999999999</v>
      </c>
      <c r="Y51" s="17">
        <v>714.44</v>
      </c>
      <c r="Z51" s="17">
        <v>839.66700000000003</v>
      </c>
      <c r="AA51" s="17">
        <v>815.51300000000003</v>
      </c>
      <c r="AB51" s="17">
        <v>745.774</v>
      </c>
      <c r="AC51" s="17">
        <v>754.92899999999997</v>
      </c>
      <c r="AD51" s="17">
        <v>799.11500000000001</v>
      </c>
      <c r="AE51" s="17">
        <v>799.11500000000001</v>
      </c>
      <c r="AF51" s="17">
        <v>771.90800000000002</v>
      </c>
      <c r="AG51" s="17">
        <v>771.90800000000002</v>
      </c>
      <c r="AH51" s="17">
        <v>742.08100000000002</v>
      </c>
      <c r="AI51" s="17">
        <v>739.40499999999997</v>
      </c>
      <c r="AJ51" s="17">
        <v>825.61400000000003</v>
      </c>
      <c r="AK51" s="17">
        <v>775.625</v>
      </c>
      <c r="AL51" s="17">
        <v>904.27200000000005</v>
      </c>
      <c r="AM51" s="17">
        <v>706.74599999999998</v>
      </c>
      <c r="AN51" s="17">
        <v>779.05</v>
      </c>
      <c r="AO51" s="17">
        <v>843.59799999999996</v>
      </c>
    </row>
    <row r="52" spans="1:41" x14ac:dyDescent="0.35">
      <c r="A52" s="17">
        <v>845.01199999999994</v>
      </c>
      <c r="B52" s="17">
        <v>744.80799999999999</v>
      </c>
      <c r="C52" s="17">
        <v>675.11500000000001</v>
      </c>
      <c r="D52" s="17">
        <v>757.77</v>
      </c>
      <c r="E52" s="17">
        <v>758.61199999999997</v>
      </c>
      <c r="F52" s="17">
        <v>778.26099999999997</v>
      </c>
      <c r="G52" s="17">
        <v>765.52</v>
      </c>
      <c r="H52" s="17">
        <v>796.84299999999996</v>
      </c>
      <c r="I52" s="17">
        <v>639.33500000000004</v>
      </c>
      <c r="J52" s="17">
        <v>658.08100000000002</v>
      </c>
      <c r="K52" s="17">
        <v>701.42499999999995</v>
      </c>
      <c r="L52" s="17">
        <v>756.19100000000003</v>
      </c>
      <c r="M52" s="17">
        <v>758.24</v>
      </c>
      <c r="N52" s="17">
        <v>780.01499999999999</v>
      </c>
      <c r="O52" s="17">
        <v>763.029</v>
      </c>
      <c r="P52" s="17">
        <v>720.16899999999998</v>
      </c>
      <c r="Q52" s="17">
        <v>777.87300000000005</v>
      </c>
      <c r="R52" s="17">
        <v>733.077</v>
      </c>
      <c r="S52" s="17">
        <v>784.82100000000003</v>
      </c>
      <c r="T52" s="17">
        <v>829.44500000000005</v>
      </c>
      <c r="U52" s="17">
        <v>659.16399999999999</v>
      </c>
      <c r="V52" s="17">
        <v>750.27499999999998</v>
      </c>
      <c r="W52" s="17">
        <v>737.38699999999994</v>
      </c>
      <c r="X52" s="17">
        <v>726.81600000000003</v>
      </c>
      <c r="Y52" s="17">
        <v>715.25599999999997</v>
      </c>
      <c r="Z52" s="17">
        <v>839.68700000000001</v>
      </c>
      <c r="AA52" s="17">
        <v>820.64099999999996</v>
      </c>
      <c r="AB52" s="17">
        <v>749.34900000000005</v>
      </c>
      <c r="AC52" s="17">
        <v>755.37</v>
      </c>
      <c r="AD52" s="17">
        <v>805.03300000000002</v>
      </c>
      <c r="AE52" s="17">
        <v>805.03300000000002</v>
      </c>
      <c r="AF52" s="17">
        <v>773.28899999999999</v>
      </c>
      <c r="AG52" s="17">
        <v>773.28899999999999</v>
      </c>
      <c r="AH52" s="17">
        <v>748.56799999999998</v>
      </c>
      <c r="AI52" s="17">
        <v>742.99199999999996</v>
      </c>
      <c r="AJ52" s="17">
        <v>832.39400000000001</v>
      </c>
      <c r="AK52" s="17">
        <v>777.94600000000003</v>
      </c>
      <c r="AL52" s="17">
        <v>905.56399999999996</v>
      </c>
      <c r="AM52" s="17">
        <v>719.13199999999995</v>
      </c>
      <c r="AN52" s="17">
        <v>783.09799999999996</v>
      </c>
      <c r="AO52" s="17">
        <v>845.01199999999994</v>
      </c>
    </row>
    <row r="53" spans="1:41" x14ac:dyDescent="0.35">
      <c r="A53" s="17">
        <v>847.62699999999995</v>
      </c>
      <c r="B53" s="17">
        <v>746.50800000000004</v>
      </c>
      <c r="C53" s="17">
        <v>675.50599999999997</v>
      </c>
      <c r="D53" s="17">
        <v>760.41200000000003</v>
      </c>
      <c r="E53" s="17">
        <v>761.78499999999997</v>
      </c>
      <c r="F53" s="17">
        <v>779.70500000000004</v>
      </c>
      <c r="G53" s="17">
        <v>765.53599999999994</v>
      </c>
      <c r="H53" s="17">
        <v>809.96400000000006</v>
      </c>
      <c r="I53" s="17">
        <v>650.178</v>
      </c>
      <c r="J53" s="17">
        <v>659.25900000000001</v>
      </c>
      <c r="K53" s="17">
        <v>705.08100000000002</v>
      </c>
      <c r="L53" s="17">
        <v>759.00800000000004</v>
      </c>
      <c r="M53" s="17">
        <v>759.63699999999994</v>
      </c>
      <c r="N53" s="17">
        <v>781.50699999999995</v>
      </c>
      <c r="O53" s="17">
        <v>764.17700000000002</v>
      </c>
      <c r="P53" s="17">
        <v>729.89300000000003</v>
      </c>
      <c r="Q53" s="17">
        <v>783.69299999999998</v>
      </c>
      <c r="R53" s="17">
        <v>733.21799999999996</v>
      </c>
      <c r="S53" s="17">
        <v>791.66899999999998</v>
      </c>
      <c r="T53" s="17">
        <v>830.62199999999996</v>
      </c>
      <c r="U53" s="17">
        <v>665.51599999999996</v>
      </c>
      <c r="V53" s="17">
        <v>751.07100000000003</v>
      </c>
      <c r="W53" s="17">
        <v>739.66</v>
      </c>
      <c r="X53" s="17">
        <v>728.90200000000004</v>
      </c>
      <c r="Y53" s="17">
        <v>721.673</v>
      </c>
      <c r="Z53" s="17">
        <v>842.96799999999996</v>
      </c>
      <c r="AA53" s="17">
        <v>825.59500000000003</v>
      </c>
      <c r="AB53" s="17">
        <v>753.62300000000005</v>
      </c>
      <c r="AC53" s="17">
        <v>755.61500000000001</v>
      </c>
      <c r="AD53" s="17">
        <v>809.12</v>
      </c>
      <c r="AE53" s="17">
        <v>809.12</v>
      </c>
      <c r="AF53" s="17">
        <v>774.14200000000005</v>
      </c>
      <c r="AG53" s="17">
        <v>774.14200000000005</v>
      </c>
      <c r="AH53" s="17">
        <v>748.73</v>
      </c>
      <c r="AI53" s="17">
        <v>745.71600000000001</v>
      </c>
      <c r="AJ53" s="17">
        <v>833.096</v>
      </c>
      <c r="AK53" s="17">
        <v>779.66</v>
      </c>
      <c r="AL53" s="17">
        <v>905.75300000000004</v>
      </c>
      <c r="AM53" s="17">
        <v>719.21</v>
      </c>
      <c r="AN53" s="17">
        <v>783.67899999999997</v>
      </c>
      <c r="AO53" s="17">
        <v>847.62699999999995</v>
      </c>
    </row>
    <row r="54" spans="1:41" x14ac:dyDescent="0.35">
      <c r="A54" s="17">
        <v>847.93700000000001</v>
      </c>
      <c r="B54" s="17">
        <v>748.43499999999995</v>
      </c>
      <c r="C54" s="17">
        <v>676.64700000000005</v>
      </c>
      <c r="D54" s="17">
        <v>760.70299999999997</v>
      </c>
      <c r="E54" s="17">
        <v>765.14400000000001</v>
      </c>
      <c r="F54" s="17">
        <v>784.74400000000003</v>
      </c>
      <c r="G54" s="17">
        <v>766.31799999999998</v>
      </c>
      <c r="H54" s="17">
        <v>810.14200000000005</v>
      </c>
      <c r="I54" s="17">
        <v>652.38800000000003</v>
      </c>
      <c r="J54" s="17">
        <v>660.13699999999994</v>
      </c>
      <c r="K54" s="17">
        <v>705.20600000000002</v>
      </c>
      <c r="L54" s="17">
        <v>761.05</v>
      </c>
      <c r="M54" s="17">
        <v>760.94899999999996</v>
      </c>
      <c r="N54" s="17">
        <v>783.45</v>
      </c>
      <c r="O54" s="17">
        <v>768.00199999999995</v>
      </c>
      <c r="P54" s="17">
        <v>734.13300000000004</v>
      </c>
      <c r="Q54" s="17">
        <v>788.22799999999995</v>
      </c>
      <c r="R54" s="17">
        <v>736.42700000000002</v>
      </c>
      <c r="S54" s="17">
        <v>793.33199999999999</v>
      </c>
      <c r="T54" s="17">
        <v>830.702</v>
      </c>
      <c r="U54" s="17">
        <v>670.20399999999995</v>
      </c>
      <c r="V54" s="17">
        <v>752.10299999999995</v>
      </c>
      <c r="W54" s="17">
        <v>744.95100000000002</v>
      </c>
      <c r="X54" s="17">
        <v>729.33799999999997</v>
      </c>
      <c r="Y54" s="17">
        <v>723.96900000000005</v>
      </c>
      <c r="Z54" s="17">
        <v>853.95799999999997</v>
      </c>
      <c r="AA54" s="17">
        <v>830.29499999999996</v>
      </c>
      <c r="AB54" s="17">
        <v>755.47400000000005</v>
      </c>
      <c r="AC54" s="17">
        <v>759.64800000000002</v>
      </c>
      <c r="AD54" s="17">
        <v>823.25699999999995</v>
      </c>
      <c r="AE54" s="17">
        <v>823.25699999999995</v>
      </c>
      <c r="AF54" s="17">
        <v>775.524</v>
      </c>
      <c r="AG54" s="17">
        <v>775.524</v>
      </c>
      <c r="AH54" s="17">
        <v>751.49099999999999</v>
      </c>
      <c r="AI54" s="17">
        <v>746.84699999999998</v>
      </c>
      <c r="AJ54" s="17">
        <v>834.69799999999998</v>
      </c>
      <c r="AK54" s="17">
        <v>793.85400000000004</v>
      </c>
      <c r="AL54" s="17">
        <v>907.20500000000004</v>
      </c>
      <c r="AM54" s="17">
        <v>719.50300000000004</v>
      </c>
      <c r="AN54" s="17">
        <v>784.09799999999996</v>
      </c>
      <c r="AO54" s="17">
        <v>847.93700000000001</v>
      </c>
    </row>
    <row r="55" spans="1:41" x14ac:dyDescent="0.35">
      <c r="A55" s="17">
        <v>850.64099999999996</v>
      </c>
      <c r="B55" s="17">
        <v>752.39800000000002</v>
      </c>
      <c r="C55" s="17">
        <v>692.97400000000005</v>
      </c>
      <c r="D55" s="17">
        <v>764.24400000000003</v>
      </c>
      <c r="E55" s="17">
        <v>765.98500000000001</v>
      </c>
      <c r="F55" s="17">
        <v>797.79100000000005</v>
      </c>
      <c r="G55" s="17">
        <v>775.64400000000001</v>
      </c>
      <c r="H55" s="17">
        <v>815.99599999999998</v>
      </c>
      <c r="I55" s="17">
        <v>653.15300000000002</v>
      </c>
      <c r="J55" s="17">
        <v>662.54499999999996</v>
      </c>
      <c r="K55" s="17">
        <v>705.22900000000004</v>
      </c>
      <c r="L55" s="17">
        <v>765.70799999999997</v>
      </c>
      <c r="M55" s="17">
        <v>762.34299999999996</v>
      </c>
      <c r="N55" s="17">
        <v>785.11400000000003</v>
      </c>
      <c r="O55" s="17">
        <v>769.93899999999996</v>
      </c>
      <c r="P55" s="17">
        <v>736.69200000000001</v>
      </c>
      <c r="Q55" s="17">
        <v>789.053</v>
      </c>
      <c r="R55" s="17">
        <v>736.85599999999999</v>
      </c>
      <c r="S55" s="17">
        <v>794.52499999999998</v>
      </c>
      <c r="T55" s="17">
        <v>830.83100000000002</v>
      </c>
      <c r="U55" s="17">
        <v>671.4</v>
      </c>
      <c r="V55" s="17">
        <v>753.63099999999997</v>
      </c>
      <c r="W55" s="17">
        <v>746.83600000000001</v>
      </c>
      <c r="X55" s="17">
        <v>737.55</v>
      </c>
      <c r="Y55" s="17">
        <v>726.43499999999995</v>
      </c>
      <c r="Z55" s="17">
        <v>857.45399999999995</v>
      </c>
      <c r="AA55" s="17">
        <v>831.654</v>
      </c>
      <c r="AB55" s="17">
        <v>756.76800000000003</v>
      </c>
      <c r="AC55" s="17">
        <v>761.32500000000005</v>
      </c>
      <c r="AD55" s="17">
        <v>825.827</v>
      </c>
      <c r="AE55" s="17">
        <v>825.827</v>
      </c>
      <c r="AF55" s="17">
        <v>780.72299999999996</v>
      </c>
      <c r="AG55" s="17">
        <v>780.72299999999996</v>
      </c>
      <c r="AH55" s="17">
        <v>751.55200000000002</v>
      </c>
      <c r="AI55" s="17">
        <v>749.54</v>
      </c>
      <c r="AJ55" s="17">
        <v>835.02700000000004</v>
      </c>
      <c r="AK55" s="17">
        <v>795.33600000000001</v>
      </c>
      <c r="AL55" s="17">
        <v>908.13900000000001</v>
      </c>
      <c r="AM55" s="17">
        <v>730.75400000000002</v>
      </c>
      <c r="AN55" s="17">
        <v>789.86199999999997</v>
      </c>
      <c r="AO55" s="17">
        <v>850.64099999999996</v>
      </c>
    </row>
    <row r="56" spans="1:41" x14ac:dyDescent="0.35">
      <c r="A56" s="17">
        <v>851.29399999999998</v>
      </c>
      <c r="B56" s="17">
        <v>755.96100000000001</v>
      </c>
      <c r="C56" s="17">
        <v>712.70399999999995</v>
      </c>
      <c r="D56" s="17">
        <v>769.90200000000004</v>
      </c>
      <c r="E56" s="17">
        <v>768.62099999999998</v>
      </c>
      <c r="F56" s="17">
        <v>802.44</v>
      </c>
      <c r="G56" s="17">
        <v>778.09100000000001</v>
      </c>
      <c r="H56" s="17">
        <v>816.95399999999995</v>
      </c>
      <c r="I56" s="17">
        <v>667.077</v>
      </c>
      <c r="J56" s="17">
        <v>665.51800000000003</v>
      </c>
      <c r="K56" s="17">
        <v>706.81100000000004</v>
      </c>
      <c r="L56" s="17">
        <v>766.48400000000004</v>
      </c>
      <c r="M56" s="17">
        <v>763.197</v>
      </c>
      <c r="N56" s="17">
        <v>786.11900000000003</v>
      </c>
      <c r="O56" s="17">
        <v>772.077</v>
      </c>
      <c r="P56" s="17">
        <v>739.97799999999995</v>
      </c>
      <c r="Q56" s="17">
        <v>790.82100000000003</v>
      </c>
      <c r="R56" s="17">
        <v>740.58299999999997</v>
      </c>
      <c r="S56" s="17">
        <v>796.13</v>
      </c>
      <c r="T56" s="17">
        <v>834.00800000000004</v>
      </c>
      <c r="U56" s="17">
        <v>671.82799999999997</v>
      </c>
      <c r="V56" s="17">
        <v>754.28499999999997</v>
      </c>
      <c r="W56" s="17">
        <v>748.34100000000001</v>
      </c>
      <c r="X56" s="17">
        <v>738.197</v>
      </c>
      <c r="Y56" s="17">
        <v>727.24800000000005</v>
      </c>
      <c r="Z56" s="17">
        <v>861.61699999999996</v>
      </c>
      <c r="AA56" s="17">
        <v>840.56899999999996</v>
      </c>
      <c r="AB56" s="17">
        <v>758.17200000000003</v>
      </c>
      <c r="AC56" s="17">
        <v>762.44200000000001</v>
      </c>
      <c r="AD56" s="17">
        <v>841.76099999999997</v>
      </c>
      <c r="AE56" s="17">
        <v>841.76099999999997</v>
      </c>
      <c r="AF56" s="17">
        <v>782.64700000000005</v>
      </c>
      <c r="AG56" s="17">
        <v>782.64700000000005</v>
      </c>
      <c r="AH56" s="17">
        <v>753.54600000000005</v>
      </c>
      <c r="AI56" s="17">
        <v>750.48099999999999</v>
      </c>
      <c r="AJ56" s="17">
        <v>855.68100000000004</v>
      </c>
      <c r="AK56" s="17">
        <v>800.50699999999995</v>
      </c>
      <c r="AL56" s="17">
        <v>909.07399999999996</v>
      </c>
      <c r="AM56" s="17">
        <v>733.22</v>
      </c>
      <c r="AN56" s="17">
        <v>790.69</v>
      </c>
      <c r="AO56" s="17">
        <v>851.29399999999998</v>
      </c>
    </row>
    <row r="57" spans="1:41" x14ac:dyDescent="0.35">
      <c r="A57" s="17">
        <v>853.54100000000005</v>
      </c>
      <c r="B57" s="17">
        <v>758.48</v>
      </c>
      <c r="C57" s="17">
        <v>719.08600000000001</v>
      </c>
      <c r="D57" s="17">
        <v>772.26</v>
      </c>
      <c r="E57" s="17">
        <v>769.85400000000004</v>
      </c>
      <c r="F57" s="17">
        <v>807.58600000000001</v>
      </c>
      <c r="G57" s="17">
        <v>782.39</v>
      </c>
      <c r="H57" s="17">
        <v>820.76</v>
      </c>
      <c r="I57" s="17">
        <v>675.85400000000004</v>
      </c>
      <c r="J57" s="17">
        <v>668.22900000000004</v>
      </c>
      <c r="K57" s="17">
        <v>709.37599999999998</v>
      </c>
      <c r="L57" s="17">
        <v>766.94100000000003</v>
      </c>
      <c r="M57" s="17">
        <v>765.904</v>
      </c>
      <c r="N57" s="17">
        <v>793.149</v>
      </c>
      <c r="O57" s="17">
        <v>781.43899999999996</v>
      </c>
      <c r="P57" s="17">
        <v>743.49300000000005</v>
      </c>
      <c r="Q57" s="17">
        <v>794.91200000000003</v>
      </c>
      <c r="R57" s="17">
        <v>745.17700000000002</v>
      </c>
      <c r="S57" s="17">
        <v>798.697</v>
      </c>
      <c r="T57" s="17">
        <v>834.64700000000005</v>
      </c>
      <c r="U57" s="17">
        <v>672.92700000000002</v>
      </c>
      <c r="V57" s="17">
        <v>754.49400000000003</v>
      </c>
      <c r="W57" s="17">
        <v>749.33699999999999</v>
      </c>
      <c r="X57" s="17">
        <v>741.26</v>
      </c>
      <c r="Y57" s="17">
        <v>729.596</v>
      </c>
      <c r="Z57" s="17">
        <v>864.33699999999999</v>
      </c>
      <c r="AA57" s="17">
        <v>856.04899999999998</v>
      </c>
      <c r="AB57" s="17">
        <v>759.83900000000006</v>
      </c>
      <c r="AC57" s="17">
        <v>775.14800000000002</v>
      </c>
      <c r="AD57" s="17">
        <v>849.74599999999998</v>
      </c>
      <c r="AE57" s="17">
        <v>849.74599999999998</v>
      </c>
      <c r="AF57" s="17">
        <v>783.33600000000001</v>
      </c>
      <c r="AG57" s="17">
        <v>783.33600000000001</v>
      </c>
      <c r="AH57" s="17">
        <v>756.75199999999995</v>
      </c>
      <c r="AI57" s="17">
        <v>752.38300000000004</v>
      </c>
      <c r="AJ57" s="17">
        <v>856.64099999999996</v>
      </c>
      <c r="AK57" s="17">
        <v>808.01199999999994</v>
      </c>
      <c r="AL57" s="17">
        <v>909.87400000000002</v>
      </c>
      <c r="AM57" s="17">
        <v>734.89700000000005</v>
      </c>
      <c r="AN57" s="17">
        <v>791.63400000000001</v>
      </c>
      <c r="AO57" s="17">
        <v>853.54100000000005</v>
      </c>
    </row>
    <row r="58" spans="1:41" x14ac:dyDescent="0.35">
      <c r="A58" s="17">
        <v>855.66399999999999</v>
      </c>
      <c r="B58" s="17">
        <v>762.245</v>
      </c>
      <c r="C58" s="17">
        <v>724.83199999999999</v>
      </c>
      <c r="D58" s="17">
        <v>772.57899999999995</v>
      </c>
      <c r="E58" s="17">
        <v>772.18799999999999</v>
      </c>
      <c r="F58" s="17">
        <v>810.01599999999996</v>
      </c>
      <c r="G58" s="17">
        <v>783.96299999999997</v>
      </c>
      <c r="H58" s="17">
        <v>821.64</v>
      </c>
      <c r="I58" s="17">
        <v>678.18799999999999</v>
      </c>
      <c r="J58" s="17">
        <v>673.54399999999998</v>
      </c>
      <c r="K58" s="17">
        <v>718.11800000000005</v>
      </c>
      <c r="L58" s="17">
        <v>772.15700000000004</v>
      </c>
      <c r="M58" s="17">
        <v>773.33199999999999</v>
      </c>
      <c r="N58" s="17">
        <v>794.98099999999999</v>
      </c>
      <c r="O58" s="17">
        <v>791.55200000000002</v>
      </c>
      <c r="P58" s="17">
        <v>743.71100000000001</v>
      </c>
      <c r="Q58" s="17">
        <v>802.48199999999997</v>
      </c>
      <c r="R58" s="17">
        <v>746.66399999999999</v>
      </c>
      <c r="S58" s="17">
        <v>802.14599999999996</v>
      </c>
      <c r="T58" s="17">
        <v>835.05499999999995</v>
      </c>
      <c r="U58" s="17">
        <v>684.58600000000001</v>
      </c>
      <c r="V58" s="17">
        <v>758.04499999999996</v>
      </c>
      <c r="W58" s="17">
        <v>757.11400000000003</v>
      </c>
      <c r="X58" s="17">
        <v>742.20600000000002</v>
      </c>
      <c r="Y58" s="17">
        <v>730.755</v>
      </c>
      <c r="Z58" s="17">
        <v>869.32500000000005</v>
      </c>
      <c r="AA58" s="17">
        <v>856.68</v>
      </c>
      <c r="AB58" s="17">
        <v>765.77</v>
      </c>
      <c r="AC58" s="17">
        <v>776.81500000000005</v>
      </c>
      <c r="AD58" s="17">
        <v>849.97199999999998</v>
      </c>
      <c r="AE58" s="17">
        <v>849.97199999999998</v>
      </c>
      <c r="AF58" s="17">
        <v>784.53099999999995</v>
      </c>
      <c r="AG58" s="17">
        <v>784.53099999999995</v>
      </c>
      <c r="AH58" s="17">
        <v>760.875</v>
      </c>
      <c r="AI58" s="17">
        <v>753.32899999999995</v>
      </c>
      <c r="AJ58" s="17">
        <v>857.58600000000001</v>
      </c>
      <c r="AK58" s="17">
        <v>811.14700000000005</v>
      </c>
      <c r="AL58" s="17">
        <v>918.45</v>
      </c>
      <c r="AM58" s="17">
        <v>738.88199999999995</v>
      </c>
      <c r="AN58" s="17">
        <v>791.84400000000005</v>
      </c>
      <c r="AO58" s="17">
        <v>855.66399999999999</v>
      </c>
    </row>
    <row r="59" spans="1:41" x14ac:dyDescent="0.35">
      <c r="A59" s="17">
        <v>859.53800000000001</v>
      </c>
      <c r="B59" s="17">
        <v>768.94299999999998</v>
      </c>
      <c r="C59" s="17">
        <v>730.08399999999995</v>
      </c>
      <c r="D59" s="17">
        <v>779.43100000000004</v>
      </c>
      <c r="E59" s="17">
        <v>773.279</v>
      </c>
      <c r="F59" s="17">
        <v>812.70699999999999</v>
      </c>
      <c r="G59" s="17">
        <v>787.35900000000004</v>
      </c>
      <c r="H59" s="17">
        <v>822.83299999999997</v>
      </c>
      <c r="I59" s="17">
        <v>684.84500000000003</v>
      </c>
      <c r="J59" s="17">
        <v>675.61099999999999</v>
      </c>
      <c r="K59" s="17">
        <v>718.63599999999997</v>
      </c>
      <c r="L59" s="17">
        <v>775.64400000000001</v>
      </c>
      <c r="M59" s="17">
        <v>780.45699999999999</v>
      </c>
      <c r="N59" s="17">
        <v>799.101</v>
      </c>
      <c r="O59" s="17">
        <v>797.57399999999996</v>
      </c>
      <c r="P59" s="17">
        <v>754.09900000000005</v>
      </c>
      <c r="Q59" s="17">
        <v>804.31500000000005</v>
      </c>
      <c r="R59" s="17">
        <v>752.55399999999997</v>
      </c>
      <c r="S59" s="17">
        <v>810.53800000000001</v>
      </c>
      <c r="T59" s="17">
        <v>837.86199999999997</v>
      </c>
      <c r="U59" s="17">
        <v>699.76599999999996</v>
      </c>
      <c r="V59" s="17">
        <v>760.23299999999995</v>
      </c>
      <c r="W59" s="17">
        <v>758.19799999999998</v>
      </c>
      <c r="X59" s="17">
        <v>743.15899999999999</v>
      </c>
      <c r="Y59" s="17">
        <v>731.69899999999996</v>
      </c>
      <c r="Z59" s="17">
        <v>874.89700000000005</v>
      </c>
      <c r="AA59" s="17">
        <v>865.14400000000001</v>
      </c>
      <c r="AB59" s="17">
        <v>769.97400000000005</v>
      </c>
      <c r="AC59" s="17">
        <v>788.07399999999996</v>
      </c>
      <c r="AD59" s="17">
        <v>854.18299999999999</v>
      </c>
      <c r="AE59" s="17">
        <v>854.18299999999999</v>
      </c>
      <c r="AF59" s="17">
        <v>795.27300000000002</v>
      </c>
      <c r="AG59" s="17">
        <v>795.27300000000002</v>
      </c>
      <c r="AH59" s="17">
        <v>765.2</v>
      </c>
      <c r="AI59" s="17">
        <v>756.25300000000004</v>
      </c>
      <c r="AJ59" s="17">
        <v>858.75900000000001</v>
      </c>
      <c r="AK59" s="17">
        <v>814.33199999999999</v>
      </c>
      <c r="AL59" s="17">
        <v>920.09799999999996</v>
      </c>
      <c r="AM59" s="17">
        <v>743.99099999999999</v>
      </c>
      <c r="AN59" s="17">
        <v>792.53499999999997</v>
      </c>
      <c r="AO59" s="17">
        <v>859.53800000000001</v>
      </c>
    </row>
    <row r="60" spans="1:41" x14ac:dyDescent="0.35">
      <c r="A60" s="17">
        <v>864.81200000000001</v>
      </c>
      <c r="B60" s="17">
        <v>771.01599999999996</v>
      </c>
      <c r="C60" s="17">
        <v>730.31799999999998</v>
      </c>
      <c r="D60" s="17">
        <v>780.18700000000001</v>
      </c>
      <c r="E60" s="17">
        <v>777.95600000000002</v>
      </c>
      <c r="F60" s="17">
        <v>825.52200000000005</v>
      </c>
      <c r="G60" s="17">
        <v>787.72799999999995</v>
      </c>
      <c r="H60" s="17">
        <v>824.94799999999998</v>
      </c>
      <c r="I60" s="17">
        <v>688.21600000000001</v>
      </c>
      <c r="J60" s="17">
        <v>679.24900000000002</v>
      </c>
      <c r="K60" s="17">
        <v>719.94500000000005</v>
      </c>
      <c r="L60" s="17">
        <v>777.59400000000005</v>
      </c>
      <c r="M60" s="17">
        <v>783.41</v>
      </c>
      <c r="N60" s="17">
        <v>799.93</v>
      </c>
      <c r="O60" s="17">
        <v>800.42200000000003</v>
      </c>
      <c r="P60" s="17">
        <v>756.16700000000003</v>
      </c>
      <c r="Q60" s="17">
        <v>805.40200000000004</v>
      </c>
      <c r="R60" s="17">
        <v>753.35299999999995</v>
      </c>
      <c r="S60" s="17">
        <v>814.18799999999999</v>
      </c>
      <c r="T60" s="17">
        <v>839.279</v>
      </c>
      <c r="U60" s="17">
        <v>701.221</v>
      </c>
      <c r="V60" s="17">
        <v>766.53300000000002</v>
      </c>
      <c r="W60" s="17">
        <v>758.92899999999997</v>
      </c>
      <c r="X60" s="17">
        <v>744.68399999999997</v>
      </c>
      <c r="Y60" s="17">
        <v>735.505</v>
      </c>
      <c r="Z60" s="17">
        <v>878.60900000000004</v>
      </c>
      <c r="AA60" s="17">
        <v>875.54</v>
      </c>
      <c r="AB60" s="17">
        <v>775.31899999999996</v>
      </c>
      <c r="AC60" s="17">
        <v>793.803</v>
      </c>
      <c r="AD60" s="17">
        <v>863.29600000000005</v>
      </c>
      <c r="AE60" s="17">
        <v>863.29600000000005</v>
      </c>
      <c r="AF60" s="17">
        <v>802.11900000000003</v>
      </c>
      <c r="AG60" s="17">
        <v>802.11900000000003</v>
      </c>
      <c r="AH60" s="17">
        <v>769.17399999999998</v>
      </c>
      <c r="AI60" s="17">
        <v>757.23500000000001</v>
      </c>
      <c r="AJ60" s="17">
        <v>870.95899999999995</v>
      </c>
      <c r="AK60" s="17">
        <v>815.85900000000004</v>
      </c>
      <c r="AL60" s="17">
        <v>921.19600000000003</v>
      </c>
      <c r="AM60" s="17">
        <v>748.10799999999995</v>
      </c>
      <c r="AN60" s="17">
        <v>792.99900000000002</v>
      </c>
      <c r="AO60" s="17">
        <v>864.81200000000001</v>
      </c>
    </row>
    <row r="61" spans="1:41" x14ac:dyDescent="0.35">
      <c r="A61" s="17">
        <v>867.34299999999996</v>
      </c>
      <c r="B61" s="17">
        <v>771.74300000000005</v>
      </c>
      <c r="C61" s="17">
        <v>740.86500000000001</v>
      </c>
      <c r="D61" s="17">
        <v>783.43600000000004</v>
      </c>
      <c r="E61" s="17">
        <v>793.73500000000001</v>
      </c>
      <c r="F61" s="17">
        <v>829.48400000000004</v>
      </c>
      <c r="G61" s="17">
        <v>793.57600000000002</v>
      </c>
      <c r="H61" s="17">
        <v>828.63099999999997</v>
      </c>
      <c r="I61" s="17">
        <v>688.75800000000004</v>
      </c>
      <c r="J61" s="17">
        <v>680.54700000000003</v>
      </c>
      <c r="K61" s="17">
        <v>723.54499999999996</v>
      </c>
      <c r="L61" s="17">
        <v>779.66600000000005</v>
      </c>
      <c r="M61" s="17">
        <v>790.35599999999999</v>
      </c>
      <c r="N61" s="17">
        <v>800.35799999999995</v>
      </c>
      <c r="O61" s="17">
        <v>811.39200000000005</v>
      </c>
      <c r="P61" s="17">
        <v>759.91499999999996</v>
      </c>
      <c r="Q61" s="17">
        <v>815.81</v>
      </c>
      <c r="R61" s="17">
        <v>753.39099999999996</v>
      </c>
      <c r="S61" s="17">
        <v>817.01</v>
      </c>
      <c r="T61" s="17">
        <v>846.54499999999996</v>
      </c>
      <c r="U61" s="17">
        <v>707.60599999999999</v>
      </c>
      <c r="V61" s="17">
        <v>769.61300000000006</v>
      </c>
      <c r="W61" s="17">
        <v>760.87900000000002</v>
      </c>
      <c r="X61" s="17">
        <v>747.66700000000003</v>
      </c>
      <c r="Y61" s="17">
        <v>737.91700000000003</v>
      </c>
      <c r="Z61" s="17">
        <v>893.21100000000001</v>
      </c>
      <c r="AA61" s="17">
        <v>880.48699999999997</v>
      </c>
      <c r="AB61" s="17">
        <v>775.35500000000002</v>
      </c>
      <c r="AC61" s="17">
        <v>794.59500000000003</v>
      </c>
      <c r="AD61" s="17">
        <v>883.28</v>
      </c>
      <c r="AE61" s="17">
        <v>883.28</v>
      </c>
      <c r="AF61" s="17">
        <v>802.322</v>
      </c>
      <c r="AG61" s="17">
        <v>802.322</v>
      </c>
      <c r="AH61" s="17">
        <v>775.08900000000006</v>
      </c>
      <c r="AI61" s="17">
        <v>758.05100000000004</v>
      </c>
      <c r="AJ61" s="17">
        <v>887.68100000000004</v>
      </c>
      <c r="AK61" s="17">
        <v>816.39599999999996</v>
      </c>
      <c r="AL61" s="17">
        <v>921.31899999999996</v>
      </c>
      <c r="AM61" s="17">
        <v>754.15</v>
      </c>
      <c r="AN61" s="17">
        <v>800.95500000000004</v>
      </c>
      <c r="AO61" s="17">
        <v>867.34299999999996</v>
      </c>
    </row>
    <row r="62" spans="1:41" x14ac:dyDescent="0.35">
      <c r="A62" s="17">
        <v>872.29300000000001</v>
      </c>
      <c r="B62" s="17">
        <v>777.52200000000005</v>
      </c>
      <c r="C62" s="17">
        <v>747.61800000000005</v>
      </c>
      <c r="D62" s="17">
        <v>786.88599999999997</v>
      </c>
      <c r="E62" s="17">
        <v>803.88199999999995</v>
      </c>
      <c r="F62" s="17">
        <v>829.50400000000002</v>
      </c>
      <c r="G62" s="17">
        <v>797.97799999999995</v>
      </c>
      <c r="H62" s="17">
        <v>832.93499999999995</v>
      </c>
      <c r="I62" s="17">
        <v>692.46799999999996</v>
      </c>
      <c r="J62" s="17">
        <v>680.71500000000003</v>
      </c>
      <c r="K62" s="17">
        <v>733.80899999999997</v>
      </c>
      <c r="L62" s="17">
        <v>780.721</v>
      </c>
      <c r="M62" s="17">
        <v>791.26499999999999</v>
      </c>
      <c r="N62" s="17">
        <v>800.54100000000005</v>
      </c>
      <c r="O62" s="17">
        <v>816.86800000000005</v>
      </c>
      <c r="P62" s="17">
        <v>763.06399999999996</v>
      </c>
      <c r="Q62" s="17">
        <v>823.21600000000001</v>
      </c>
      <c r="R62" s="17">
        <v>758.42</v>
      </c>
      <c r="S62" s="17">
        <v>825.678</v>
      </c>
      <c r="T62" s="17">
        <v>851.23299999999995</v>
      </c>
      <c r="U62" s="17">
        <v>709.68100000000004</v>
      </c>
      <c r="V62" s="17">
        <v>776.42600000000004</v>
      </c>
      <c r="W62" s="17">
        <v>766.86400000000003</v>
      </c>
      <c r="X62" s="17">
        <v>754.93899999999996</v>
      </c>
      <c r="Y62" s="17">
        <v>738.97699999999998</v>
      </c>
      <c r="Z62" s="17">
        <v>895.33399999999995</v>
      </c>
      <c r="AA62" s="17">
        <v>898.16499999999996</v>
      </c>
      <c r="AB62" s="17">
        <v>782.2</v>
      </c>
      <c r="AC62" s="17">
        <v>796.99300000000005</v>
      </c>
      <c r="AD62" s="17">
        <v>905.29600000000005</v>
      </c>
      <c r="AE62" s="17">
        <v>905.29600000000005</v>
      </c>
      <c r="AF62" s="17">
        <v>806.56500000000005</v>
      </c>
      <c r="AG62" s="17">
        <v>806.56500000000005</v>
      </c>
      <c r="AH62" s="17">
        <v>783.36400000000003</v>
      </c>
      <c r="AI62" s="17">
        <v>761.06200000000001</v>
      </c>
      <c r="AJ62" s="17">
        <v>899.70100000000002</v>
      </c>
      <c r="AK62" s="17">
        <v>820.36699999999996</v>
      </c>
      <c r="AL62" s="17">
        <v>921.91099999999994</v>
      </c>
      <c r="AM62" s="17">
        <v>755.904</v>
      </c>
      <c r="AN62" s="17">
        <v>806.65099999999995</v>
      </c>
      <c r="AO62" s="17">
        <v>872.29300000000001</v>
      </c>
    </row>
    <row r="63" spans="1:41" x14ac:dyDescent="0.35">
      <c r="A63" s="17">
        <v>874.13300000000004</v>
      </c>
      <c r="B63" s="17">
        <v>781.96500000000003</v>
      </c>
      <c r="C63" s="17">
        <v>759.25599999999997</v>
      </c>
      <c r="D63" s="17">
        <v>790.52700000000004</v>
      </c>
      <c r="E63" s="17">
        <v>805.09299999999996</v>
      </c>
      <c r="F63" s="17">
        <v>830.89800000000002</v>
      </c>
      <c r="G63" s="17">
        <v>800.87599999999998</v>
      </c>
      <c r="H63" s="17">
        <v>838.86800000000005</v>
      </c>
      <c r="I63" s="17">
        <v>699.875</v>
      </c>
      <c r="J63" s="17">
        <v>682.279</v>
      </c>
      <c r="K63" s="17">
        <v>734.14400000000001</v>
      </c>
      <c r="L63" s="17">
        <v>784.68700000000001</v>
      </c>
      <c r="M63" s="17">
        <v>793.78399999999999</v>
      </c>
      <c r="N63" s="17">
        <v>802.55100000000004</v>
      </c>
      <c r="O63" s="17">
        <v>822.36500000000001</v>
      </c>
      <c r="P63" s="17">
        <v>767.75699999999995</v>
      </c>
      <c r="Q63" s="17">
        <v>824.173</v>
      </c>
      <c r="R63" s="17">
        <v>764.577</v>
      </c>
      <c r="S63" s="17">
        <v>828.18299999999999</v>
      </c>
      <c r="T63" s="17">
        <v>854.399</v>
      </c>
      <c r="U63" s="17">
        <v>711.77800000000002</v>
      </c>
      <c r="V63" s="17">
        <v>777.38099999999997</v>
      </c>
      <c r="W63" s="17">
        <v>767.03300000000002</v>
      </c>
      <c r="X63" s="17">
        <v>758.15300000000002</v>
      </c>
      <c r="Y63" s="17">
        <v>741.76300000000003</v>
      </c>
      <c r="Z63" s="17">
        <v>899.19200000000001</v>
      </c>
      <c r="AA63" s="17">
        <v>904.53399999999999</v>
      </c>
      <c r="AB63" s="17">
        <v>782.71600000000001</v>
      </c>
      <c r="AC63" s="17">
        <v>805.01099999999997</v>
      </c>
      <c r="AD63" s="17">
        <v>907.03800000000001</v>
      </c>
      <c r="AE63" s="17">
        <v>907.03800000000001</v>
      </c>
      <c r="AF63" s="17">
        <v>808.05100000000004</v>
      </c>
      <c r="AG63" s="17">
        <v>808.05100000000004</v>
      </c>
      <c r="AH63" s="17">
        <v>792.22500000000002</v>
      </c>
      <c r="AI63" s="17">
        <v>772.64</v>
      </c>
      <c r="AJ63" s="17">
        <v>902.21100000000001</v>
      </c>
      <c r="AK63" s="17">
        <v>825.85799999999995</v>
      </c>
      <c r="AL63" s="17">
        <v>921.98</v>
      </c>
      <c r="AM63" s="17">
        <v>757.57899999999995</v>
      </c>
      <c r="AN63" s="17">
        <v>807.46600000000001</v>
      </c>
      <c r="AO63" s="17">
        <v>874.13300000000004</v>
      </c>
    </row>
    <row r="64" spans="1:41" x14ac:dyDescent="0.35">
      <c r="A64" s="17">
        <v>874.76</v>
      </c>
      <c r="B64" s="17">
        <v>800.495</v>
      </c>
      <c r="C64" s="17">
        <v>768.61099999999999</v>
      </c>
      <c r="D64" s="17">
        <v>808.70899999999995</v>
      </c>
      <c r="E64" s="17">
        <v>808.1</v>
      </c>
      <c r="F64" s="17">
        <v>833.57100000000003</v>
      </c>
      <c r="G64" s="17">
        <v>806.57600000000002</v>
      </c>
      <c r="H64" s="17">
        <v>839.16399999999999</v>
      </c>
      <c r="I64" s="17">
        <v>701.75699999999995</v>
      </c>
      <c r="J64" s="17">
        <v>683.66300000000001</v>
      </c>
      <c r="K64" s="17">
        <v>739.20299999999997</v>
      </c>
      <c r="L64" s="17">
        <v>792.41800000000001</v>
      </c>
      <c r="M64" s="17">
        <v>801.63699999999994</v>
      </c>
      <c r="N64" s="17">
        <v>814.43</v>
      </c>
      <c r="O64" s="17">
        <v>822.49</v>
      </c>
      <c r="P64" s="17">
        <v>776.54600000000005</v>
      </c>
      <c r="Q64" s="17">
        <v>824.23</v>
      </c>
      <c r="R64" s="17">
        <v>765.36199999999997</v>
      </c>
      <c r="S64" s="17">
        <v>837.05499999999995</v>
      </c>
      <c r="T64" s="17">
        <v>857.18600000000004</v>
      </c>
      <c r="U64" s="17">
        <v>717.60299999999995</v>
      </c>
      <c r="V64" s="17">
        <v>778.04300000000001</v>
      </c>
      <c r="W64" s="17">
        <v>767.90099999999995</v>
      </c>
      <c r="X64" s="17">
        <v>759.87099999999998</v>
      </c>
      <c r="Y64" s="17">
        <v>743.47900000000004</v>
      </c>
      <c r="Z64" s="17">
        <v>900.53399999999999</v>
      </c>
      <c r="AA64" s="17">
        <v>908.68899999999996</v>
      </c>
      <c r="AB64" s="17">
        <v>786.60799999999995</v>
      </c>
      <c r="AC64" s="17">
        <v>824.27599999999995</v>
      </c>
      <c r="AD64" s="17">
        <v>909.80899999999997</v>
      </c>
      <c r="AE64" s="17">
        <v>909.80899999999997</v>
      </c>
      <c r="AF64" s="17">
        <v>818.32100000000003</v>
      </c>
      <c r="AG64" s="17">
        <v>818.32100000000003</v>
      </c>
      <c r="AH64" s="17">
        <v>809.52800000000002</v>
      </c>
      <c r="AI64" s="17">
        <v>776.92200000000003</v>
      </c>
      <c r="AJ64" s="17">
        <v>904.17100000000005</v>
      </c>
      <c r="AK64" s="17">
        <v>826.65</v>
      </c>
      <c r="AL64" s="17">
        <v>923.85199999999998</v>
      </c>
      <c r="AM64" s="17">
        <v>773.26300000000003</v>
      </c>
      <c r="AN64" s="17">
        <v>809.16300000000001</v>
      </c>
      <c r="AO64" s="17">
        <v>874.76</v>
      </c>
    </row>
    <row r="65" spans="1:41" x14ac:dyDescent="0.35">
      <c r="A65" s="17">
        <v>881.39</v>
      </c>
      <c r="B65" s="17">
        <v>809.73299999999995</v>
      </c>
      <c r="C65" s="17">
        <v>816.35799999999995</v>
      </c>
      <c r="D65" s="17">
        <v>811.55399999999997</v>
      </c>
      <c r="E65" s="17">
        <v>846.61099999999999</v>
      </c>
      <c r="F65" s="17">
        <v>836.12300000000005</v>
      </c>
      <c r="G65" s="17">
        <v>810.97500000000002</v>
      </c>
      <c r="H65" s="17">
        <v>847.95699999999999</v>
      </c>
      <c r="I65" s="17">
        <v>703.65599999999995</v>
      </c>
      <c r="J65" s="17">
        <v>697.83199999999999</v>
      </c>
      <c r="K65" s="17">
        <v>743.11900000000003</v>
      </c>
      <c r="L65" s="17">
        <v>801.62900000000002</v>
      </c>
      <c r="M65" s="17">
        <v>802.90599999999995</v>
      </c>
      <c r="N65" s="17">
        <v>819.66499999999996</v>
      </c>
      <c r="O65" s="17">
        <v>824.01099999999997</v>
      </c>
      <c r="P65" s="17">
        <v>780.48400000000004</v>
      </c>
      <c r="Q65" s="17">
        <v>827.80100000000004</v>
      </c>
      <c r="R65" s="17">
        <v>767.96199999999999</v>
      </c>
      <c r="S65" s="17">
        <v>840.79</v>
      </c>
      <c r="T65" s="17">
        <v>867.72500000000002</v>
      </c>
      <c r="U65" s="17">
        <v>723.10199999999998</v>
      </c>
      <c r="V65" s="17">
        <v>781.21100000000001</v>
      </c>
      <c r="W65" s="17">
        <v>779.91</v>
      </c>
      <c r="X65" s="17">
        <v>763.29300000000001</v>
      </c>
      <c r="Y65" s="17">
        <v>748.077</v>
      </c>
      <c r="Z65" s="17">
        <v>901.18399999999997</v>
      </c>
      <c r="AA65" s="17">
        <v>912.572</v>
      </c>
      <c r="AB65" s="17">
        <v>789.42100000000005</v>
      </c>
      <c r="AC65" s="17">
        <v>842.99699999999996</v>
      </c>
      <c r="AD65" s="17">
        <v>927.45299999999997</v>
      </c>
      <c r="AE65" s="17">
        <v>927.45299999999997</v>
      </c>
      <c r="AF65" s="17">
        <v>825.95</v>
      </c>
      <c r="AG65" s="17">
        <v>825.95</v>
      </c>
      <c r="AH65" s="17">
        <v>817.197</v>
      </c>
      <c r="AI65" s="17">
        <v>792.18299999999999</v>
      </c>
      <c r="AJ65" s="17">
        <v>925.97400000000005</v>
      </c>
      <c r="AK65" s="17">
        <v>828.53099999999995</v>
      </c>
      <c r="AL65" s="17">
        <v>926.86300000000006</v>
      </c>
      <c r="AM65" s="17">
        <v>789.39400000000001</v>
      </c>
      <c r="AN65" s="17">
        <v>813.38400000000001</v>
      </c>
      <c r="AO65" s="17">
        <v>881.39</v>
      </c>
    </row>
    <row r="66" spans="1:41" x14ac:dyDescent="0.35">
      <c r="A66" s="17">
        <v>881.86800000000005</v>
      </c>
      <c r="B66" s="17">
        <v>822.94</v>
      </c>
      <c r="C66" s="17">
        <v>820.07299999999998</v>
      </c>
      <c r="D66" s="17">
        <v>818.95100000000002</v>
      </c>
      <c r="E66" s="17">
        <v>856.26800000000003</v>
      </c>
      <c r="F66" s="17">
        <v>841.43299999999999</v>
      </c>
      <c r="G66" s="17">
        <v>811.41700000000003</v>
      </c>
      <c r="H66" s="17">
        <v>849.75400000000002</v>
      </c>
      <c r="I66" s="17">
        <v>715.84400000000005</v>
      </c>
      <c r="J66" s="17">
        <v>701.64099999999996</v>
      </c>
      <c r="K66" s="17">
        <v>769.15599999999995</v>
      </c>
      <c r="L66" s="17">
        <v>802.56500000000005</v>
      </c>
      <c r="M66" s="17">
        <v>809.23699999999997</v>
      </c>
      <c r="N66" s="17">
        <v>834.947</v>
      </c>
      <c r="O66" s="17">
        <v>833.74400000000003</v>
      </c>
      <c r="P66" s="17">
        <v>790.35799999999995</v>
      </c>
      <c r="Q66" s="17">
        <v>829.12800000000004</v>
      </c>
      <c r="R66" s="17">
        <v>770.39800000000002</v>
      </c>
      <c r="S66" s="17">
        <v>848.45500000000004</v>
      </c>
      <c r="T66" s="17">
        <v>869.327</v>
      </c>
      <c r="U66" s="17">
        <v>734.75</v>
      </c>
      <c r="V66" s="17">
        <v>781.22699999999998</v>
      </c>
      <c r="W66" s="17">
        <v>784.61099999999999</v>
      </c>
      <c r="X66" s="17">
        <v>763.80700000000002</v>
      </c>
      <c r="Y66" s="17">
        <v>751.31399999999996</v>
      </c>
      <c r="Z66" s="17">
        <v>905.04300000000001</v>
      </c>
      <c r="AA66" s="17">
        <v>913.27200000000005</v>
      </c>
      <c r="AB66" s="17">
        <v>792.30100000000004</v>
      </c>
      <c r="AC66" s="17">
        <v>849.34</v>
      </c>
      <c r="AD66" s="17">
        <v>929.95500000000004</v>
      </c>
      <c r="AE66" s="17">
        <v>929.95500000000004</v>
      </c>
      <c r="AF66" s="17">
        <v>829.95600000000002</v>
      </c>
      <c r="AG66" s="17">
        <v>829.95600000000002</v>
      </c>
      <c r="AH66" s="17">
        <v>820.02300000000002</v>
      </c>
      <c r="AI66" s="17">
        <v>805.69200000000001</v>
      </c>
      <c r="AJ66" s="17">
        <v>927.31500000000005</v>
      </c>
      <c r="AK66" s="17">
        <v>867.41700000000003</v>
      </c>
      <c r="AL66" s="17">
        <v>929.08600000000001</v>
      </c>
      <c r="AM66" s="17">
        <v>806.26599999999996</v>
      </c>
      <c r="AN66" s="17">
        <v>831.26499999999999</v>
      </c>
      <c r="AO66" s="17">
        <v>881.86800000000005</v>
      </c>
    </row>
    <row r="67" spans="1:41" x14ac:dyDescent="0.35">
      <c r="A67" s="17">
        <v>884.08399999999995</v>
      </c>
      <c r="B67" s="17">
        <v>826.93899999999996</v>
      </c>
      <c r="C67" s="17">
        <v>848.75800000000004</v>
      </c>
      <c r="D67" s="17">
        <v>820.13599999999997</v>
      </c>
      <c r="E67" s="17">
        <v>860.09100000000001</v>
      </c>
      <c r="F67" s="17">
        <v>847.57799999999997</v>
      </c>
      <c r="G67" s="17">
        <v>813.27</v>
      </c>
      <c r="H67" s="17">
        <v>851.55</v>
      </c>
      <c r="I67" s="17">
        <v>722.20799999999997</v>
      </c>
      <c r="J67" s="17">
        <v>703.33600000000001</v>
      </c>
      <c r="K67" s="17">
        <v>772.71699999999998</v>
      </c>
      <c r="L67" s="17">
        <v>820.11900000000003</v>
      </c>
      <c r="M67" s="17">
        <v>819.428</v>
      </c>
      <c r="N67" s="17">
        <v>839.02099999999996</v>
      </c>
      <c r="O67" s="17">
        <v>835.20399999999995</v>
      </c>
      <c r="P67" s="17">
        <v>791.899</v>
      </c>
      <c r="Q67" s="17">
        <v>833.16200000000003</v>
      </c>
      <c r="R67" s="17">
        <v>770.84299999999996</v>
      </c>
      <c r="S67" s="17">
        <v>849.64700000000005</v>
      </c>
      <c r="T67" s="17">
        <v>895.20600000000002</v>
      </c>
      <c r="U67" s="17">
        <v>735.21199999999999</v>
      </c>
      <c r="V67" s="17">
        <v>786.94799999999998</v>
      </c>
      <c r="W67" s="17">
        <v>787.76599999999996</v>
      </c>
      <c r="X67" s="17">
        <v>775.62800000000004</v>
      </c>
      <c r="Y67" s="17">
        <v>752.81200000000001</v>
      </c>
      <c r="Z67" s="17">
        <v>905.34699999999998</v>
      </c>
      <c r="AA67" s="17">
        <v>930.54399999999998</v>
      </c>
      <c r="AB67" s="17">
        <v>798.14599999999996</v>
      </c>
      <c r="AC67" s="17">
        <v>855.923</v>
      </c>
      <c r="AD67" s="17">
        <v>942.01099999999997</v>
      </c>
      <c r="AE67" s="17">
        <v>942.01099999999997</v>
      </c>
      <c r="AF67" s="17">
        <v>858.02</v>
      </c>
      <c r="AG67" s="17">
        <v>858.02</v>
      </c>
      <c r="AH67" s="17">
        <v>821.60299999999995</v>
      </c>
      <c r="AI67" s="17">
        <v>806.25099999999998</v>
      </c>
      <c r="AJ67" s="17">
        <v>948.41099999999994</v>
      </c>
      <c r="AK67" s="17">
        <v>874.54100000000005</v>
      </c>
      <c r="AL67" s="17">
        <v>930.08699999999999</v>
      </c>
      <c r="AM67" s="17">
        <v>811.30499999999995</v>
      </c>
      <c r="AN67" s="17">
        <v>831.41899999999998</v>
      </c>
      <c r="AO67" s="17">
        <v>884.08399999999995</v>
      </c>
    </row>
    <row r="68" spans="1:41" x14ac:dyDescent="0.35">
      <c r="A68" s="17">
        <v>890.75400000000002</v>
      </c>
      <c r="B68" s="17">
        <v>837.72900000000004</v>
      </c>
      <c r="C68" s="17">
        <v>854.66600000000005</v>
      </c>
      <c r="D68" s="17">
        <v>821.16499999999996</v>
      </c>
      <c r="E68" s="17">
        <v>862.43799999999999</v>
      </c>
      <c r="F68" s="17">
        <v>855.20699999999999</v>
      </c>
      <c r="G68" s="17">
        <v>821.78399999999999</v>
      </c>
      <c r="H68" s="17">
        <v>852.31899999999996</v>
      </c>
      <c r="I68" s="17">
        <v>730.40899999999999</v>
      </c>
      <c r="J68" s="17">
        <v>706.19600000000003</v>
      </c>
      <c r="K68" s="17">
        <v>777.86300000000006</v>
      </c>
      <c r="L68" s="17">
        <v>834.16700000000003</v>
      </c>
      <c r="M68" s="17">
        <v>824.64700000000005</v>
      </c>
      <c r="N68" s="17">
        <v>844.13400000000001</v>
      </c>
      <c r="O68" s="17">
        <v>840.50800000000004</v>
      </c>
      <c r="P68" s="17">
        <v>793.17</v>
      </c>
      <c r="Q68" s="17">
        <v>840.63900000000001</v>
      </c>
      <c r="R68" s="17">
        <v>790.5</v>
      </c>
      <c r="S68" s="17">
        <v>854.88300000000004</v>
      </c>
      <c r="T68" s="17">
        <v>897.29</v>
      </c>
      <c r="U68" s="17">
        <v>738.09799999999996</v>
      </c>
      <c r="V68" s="17">
        <v>808.33900000000006</v>
      </c>
      <c r="W68" s="17">
        <v>800.452</v>
      </c>
      <c r="X68" s="17">
        <v>794.67100000000005</v>
      </c>
      <c r="Y68" s="17">
        <v>753.95799999999997</v>
      </c>
      <c r="Z68" s="17">
        <v>920.08199999999999</v>
      </c>
      <c r="AA68" s="17">
        <v>939.1</v>
      </c>
      <c r="AB68" s="17">
        <v>803.98800000000006</v>
      </c>
      <c r="AC68" s="17">
        <v>858.28300000000002</v>
      </c>
      <c r="AD68" s="17">
        <v>954.38099999999997</v>
      </c>
      <c r="AE68" s="17">
        <v>954.38099999999997</v>
      </c>
      <c r="AF68" s="17">
        <v>868.28800000000001</v>
      </c>
      <c r="AG68" s="17">
        <v>868.28800000000001</v>
      </c>
      <c r="AH68" s="17">
        <v>869.39700000000005</v>
      </c>
      <c r="AI68" s="17">
        <v>808.32100000000003</v>
      </c>
      <c r="AJ68" s="17">
        <v>961.572</v>
      </c>
      <c r="AK68" s="17">
        <v>888.91399999999999</v>
      </c>
      <c r="AL68" s="17">
        <v>936.39800000000002</v>
      </c>
      <c r="AM68" s="17">
        <v>820.798</v>
      </c>
      <c r="AN68" s="17">
        <v>834.63900000000001</v>
      </c>
      <c r="AO68" s="17">
        <v>890.75400000000002</v>
      </c>
    </row>
    <row r="69" spans="1:41" x14ac:dyDescent="0.35">
      <c r="A69" s="17">
        <v>890.81600000000003</v>
      </c>
      <c r="B69" s="17">
        <v>842.06</v>
      </c>
      <c r="C69" s="17">
        <v>865.67200000000003</v>
      </c>
      <c r="D69" s="17">
        <v>827.16</v>
      </c>
      <c r="E69" s="17">
        <v>863.58399999999995</v>
      </c>
      <c r="F69" s="17">
        <v>859.18</v>
      </c>
      <c r="G69" s="17">
        <v>828.01300000000003</v>
      </c>
      <c r="H69" s="17">
        <v>853.77</v>
      </c>
      <c r="I69" s="17">
        <v>739.91099999999994</v>
      </c>
      <c r="J69" s="17">
        <v>706.70600000000002</v>
      </c>
      <c r="K69" s="17">
        <v>797.98</v>
      </c>
      <c r="L69" s="17">
        <v>843.05499999999995</v>
      </c>
      <c r="M69" s="17">
        <v>833.81799999999998</v>
      </c>
      <c r="N69" s="17">
        <v>845.01400000000001</v>
      </c>
      <c r="O69" s="17">
        <v>842.56600000000003</v>
      </c>
      <c r="P69" s="17">
        <v>808.13</v>
      </c>
      <c r="Q69" s="17">
        <v>846.53800000000001</v>
      </c>
      <c r="R69" s="17">
        <v>797.64200000000005</v>
      </c>
      <c r="S69" s="17">
        <v>856.92600000000004</v>
      </c>
      <c r="T69" s="17">
        <v>908.75400000000002</v>
      </c>
      <c r="U69" s="17">
        <v>740.56799999999998</v>
      </c>
      <c r="V69" s="17">
        <v>814.55499999999995</v>
      </c>
      <c r="W69" s="17">
        <v>801.803</v>
      </c>
      <c r="X69" s="17">
        <v>839.08399999999995</v>
      </c>
      <c r="Y69" s="17">
        <v>773.33399999999995</v>
      </c>
      <c r="Z69" s="17">
        <v>920.423</v>
      </c>
      <c r="AA69" s="17">
        <v>963.93600000000004</v>
      </c>
      <c r="AB69" s="17">
        <v>820.33799999999997</v>
      </c>
      <c r="AC69" s="17">
        <v>865.27700000000004</v>
      </c>
      <c r="AD69" s="17">
        <v>959.529</v>
      </c>
      <c r="AE69" s="17">
        <v>959.529</v>
      </c>
      <c r="AF69" s="17">
        <v>869.18700000000001</v>
      </c>
      <c r="AG69" s="17">
        <v>869.18700000000001</v>
      </c>
      <c r="AH69" s="17">
        <v>879.52099999999996</v>
      </c>
      <c r="AI69" s="17">
        <v>813.98299999999995</v>
      </c>
      <c r="AJ69" s="17">
        <v>967.04499999999996</v>
      </c>
      <c r="AK69" s="17">
        <v>908.8</v>
      </c>
      <c r="AL69" s="17">
        <v>947.67600000000004</v>
      </c>
      <c r="AM69" s="17">
        <v>831.28899999999999</v>
      </c>
      <c r="AN69" s="17">
        <v>835.31600000000003</v>
      </c>
      <c r="AO69" s="17">
        <v>890.81600000000003</v>
      </c>
    </row>
    <row r="70" spans="1:41" x14ac:dyDescent="0.35">
      <c r="A70" s="17">
        <v>891.63199999999995</v>
      </c>
      <c r="B70" s="17">
        <v>849.18600000000004</v>
      </c>
      <c r="C70" s="17">
        <v>929.04600000000005</v>
      </c>
      <c r="D70" s="17">
        <v>827.38900000000001</v>
      </c>
      <c r="E70" s="17">
        <v>863.81500000000005</v>
      </c>
      <c r="F70" s="17">
        <v>860.77700000000004</v>
      </c>
      <c r="G70" s="17">
        <v>834.44600000000003</v>
      </c>
      <c r="H70" s="17">
        <v>861.45100000000002</v>
      </c>
      <c r="I70" s="17">
        <v>744.79200000000003</v>
      </c>
      <c r="J70" s="17">
        <v>709.26</v>
      </c>
      <c r="K70" s="17">
        <v>823.26099999999997</v>
      </c>
      <c r="L70" s="17">
        <v>860.59400000000005</v>
      </c>
      <c r="M70" s="17">
        <v>835.13800000000003</v>
      </c>
      <c r="N70" s="17">
        <v>855.26800000000003</v>
      </c>
      <c r="O70" s="17">
        <v>847.84400000000005</v>
      </c>
      <c r="P70" s="17">
        <v>813.65899999999999</v>
      </c>
      <c r="Q70" s="17">
        <v>851.65700000000004</v>
      </c>
      <c r="R70" s="17">
        <v>806.03499999999997</v>
      </c>
      <c r="S70" s="17">
        <v>880.40899999999999</v>
      </c>
      <c r="T70" s="17">
        <v>911.68799999999999</v>
      </c>
      <c r="U70" s="17">
        <v>756.24</v>
      </c>
      <c r="V70" s="17">
        <v>828.30200000000002</v>
      </c>
      <c r="W70" s="17">
        <v>806.96</v>
      </c>
      <c r="X70" s="17">
        <v>854.45100000000002</v>
      </c>
      <c r="Y70" s="17">
        <v>793.88699999999994</v>
      </c>
      <c r="Z70" s="17">
        <v>924.49300000000005</v>
      </c>
      <c r="AA70" s="17">
        <v>968.23900000000003</v>
      </c>
      <c r="AB70" s="17">
        <v>838.21600000000001</v>
      </c>
      <c r="AC70" s="17">
        <v>870.93899999999996</v>
      </c>
      <c r="AD70" s="17">
        <v>961.69600000000003</v>
      </c>
      <c r="AE70" s="17">
        <v>961.69600000000003</v>
      </c>
      <c r="AF70" s="17">
        <v>874.49699999999996</v>
      </c>
      <c r="AG70" s="17">
        <v>874.49699999999996</v>
      </c>
      <c r="AH70" s="17">
        <v>887.53700000000003</v>
      </c>
      <c r="AI70" s="17">
        <v>817.72900000000004</v>
      </c>
      <c r="AJ70" s="17">
        <v>973.077</v>
      </c>
      <c r="AK70" s="17">
        <v>910.57500000000005</v>
      </c>
      <c r="AL70" s="17">
        <v>956.84799999999996</v>
      </c>
      <c r="AM70" s="17">
        <v>849.58500000000004</v>
      </c>
      <c r="AN70" s="17">
        <v>837.93200000000002</v>
      </c>
      <c r="AO70" s="17">
        <v>891.63199999999995</v>
      </c>
    </row>
    <row r="71" spans="1:41" x14ac:dyDescent="0.35">
      <c r="A71" s="17">
        <v>894.71500000000003</v>
      </c>
      <c r="B71" s="17">
        <v>849.68299999999999</v>
      </c>
      <c r="C71" s="17">
        <v>930.32</v>
      </c>
      <c r="D71" s="17">
        <v>853.82899999999995</v>
      </c>
      <c r="E71" s="17">
        <v>871.36400000000003</v>
      </c>
      <c r="F71" s="17">
        <v>862.58500000000004</v>
      </c>
      <c r="G71" s="17">
        <v>835.346</v>
      </c>
      <c r="H71" s="17">
        <v>866.10500000000002</v>
      </c>
      <c r="I71" s="17">
        <v>754.34500000000003</v>
      </c>
      <c r="J71" s="17">
        <v>714.80700000000002</v>
      </c>
      <c r="K71" s="17">
        <v>843.88699999999994</v>
      </c>
      <c r="L71" s="17">
        <v>865.75400000000002</v>
      </c>
      <c r="M71" s="17">
        <v>874.63699999999994</v>
      </c>
      <c r="N71" s="17">
        <v>859.88699999999994</v>
      </c>
      <c r="O71" s="17">
        <v>855.548</v>
      </c>
      <c r="P71" s="17">
        <v>813.74699999999996</v>
      </c>
      <c r="Q71" s="17">
        <v>853.95</v>
      </c>
      <c r="R71" s="17">
        <v>828.83500000000004</v>
      </c>
      <c r="S71" s="17">
        <v>886.97</v>
      </c>
      <c r="T71" s="17">
        <v>921.59299999999996</v>
      </c>
      <c r="U71" s="17">
        <v>763.09699999999998</v>
      </c>
      <c r="V71" s="17">
        <v>841.21900000000005</v>
      </c>
      <c r="W71" s="17">
        <v>812.11099999999999</v>
      </c>
      <c r="X71" s="17">
        <v>862.52099999999996</v>
      </c>
      <c r="Y71" s="17">
        <v>797.99300000000005</v>
      </c>
      <c r="Z71" s="17">
        <v>928.48800000000006</v>
      </c>
      <c r="AA71" s="17">
        <v>971.89800000000002</v>
      </c>
      <c r="AB71" s="17">
        <v>845.779</v>
      </c>
      <c r="AC71" s="17">
        <v>879.721</v>
      </c>
      <c r="AD71" s="17">
        <v>962.23</v>
      </c>
      <c r="AE71" s="17">
        <v>962.23</v>
      </c>
      <c r="AF71" s="17">
        <v>877.46699999999998</v>
      </c>
      <c r="AG71" s="17">
        <v>877.46699999999998</v>
      </c>
      <c r="AH71" s="17">
        <v>901.77800000000002</v>
      </c>
      <c r="AI71" s="17">
        <v>819.17399999999998</v>
      </c>
      <c r="AJ71" s="17">
        <v>996.70100000000002</v>
      </c>
      <c r="AK71" s="17">
        <v>923.72400000000005</v>
      </c>
      <c r="AL71" s="17">
        <v>957.03</v>
      </c>
      <c r="AM71" s="17">
        <v>863.12300000000005</v>
      </c>
      <c r="AN71" s="17">
        <v>845.16</v>
      </c>
      <c r="AO71" s="17">
        <v>894.71500000000003</v>
      </c>
    </row>
    <row r="72" spans="1:41" x14ac:dyDescent="0.35">
      <c r="A72" s="17">
        <v>902.93600000000004</v>
      </c>
      <c r="B72" s="17">
        <v>874.38599999999997</v>
      </c>
      <c r="C72" s="17">
        <v>938.66800000000001</v>
      </c>
      <c r="D72" s="17">
        <v>853.92899999999997</v>
      </c>
      <c r="E72" s="17">
        <v>882.61500000000001</v>
      </c>
      <c r="F72" s="17">
        <v>865.30399999999997</v>
      </c>
      <c r="G72" s="17">
        <v>835.54899999999998</v>
      </c>
      <c r="H72" s="17">
        <v>877.77200000000005</v>
      </c>
      <c r="I72" s="17">
        <v>766.71199999999999</v>
      </c>
      <c r="J72" s="17">
        <v>718.351</v>
      </c>
      <c r="K72" s="17">
        <v>845.03800000000001</v>
      </c>
      <c r="L72" s="17">
        <v>865.99400000000003</v>
      </c>
      <c r="M72" s="17">
        <v>890.75099999999998</v>
      </c>
      <c r="N72" s="17">
        <v>865.40899999999999</v>
      </c>
      <c r="O72" s="17">
        <v>863.31299999999999</v>
      </c>
      <c r="P72" s="17">
        <v>833.24900000000002</v>
      </c>
      <c r="Q72" s="17">
        <v>872.726</v>
      </c>
      <c r="R72" s="17">
        <v>850.83799999999997</v>
      </c>
      <c r="S72" s="17">
        <v>896.14300000000003</v>
      </c>
      <c r="T72" s="17">
        <v>931.29100000000005</v>
      </c>
      <c r="U72" s="17">
        <v>779.93100000000004</v>
      </c>
      <c r="V72" s="17">
        <v>858.32</v>
      </c>
      <c r="W72" s="17">
        <v>831.98900000000003</v>
      </c>
      <c r="X72" s="17">
        <v>898.63499999999999</v>
      </c>
      <c r="Y72" s="17">
        <v>812.85199999999998</v>
      </c>
      <c r="Z72" s="17">
        <v>941.17499999999995</v>
      </c>
      <c r="AA72" s="17">
        <v>973.255</v>
      </c>
      <c r="AB72" s="17">
        <v>850.654</v>
      </c>
      <c r="AC72" s="17">
        <v>885.55100000000004</v>
      </c>
      <c r="AD72" s="17">
        <v>972.88300000000004</v>
      </c>
      <c r="AE72" s="17">
        <v>972.88300000000004</v>
      </c>
      <c r="AF72" s="17">
        <v>878.798</v>
      </c>
      <c r="AG72" s="17">
        <v>878.798</v>
      </c>
      <c r="AH72" s="17">
        <v>917.74</v>
      </c>
      <c r="AI72" s="17">
        <v>821.995</v>
      </c>
      <c r="AJ72" s="17">
        <v>1057.3499999999999</v>
      </c>
      <c r="AK72" s="17">
        <v>950.14800000000002</v>
      </c>
      <c r="AL72" s="17">
        <v>990.66099999999994</v>
      </c>
      <c r="AM72" s="17">
        <v>918.65</v>
      </c>
      <c r="AN72" s="17">
        <v>854.61599999999999</v>
      </c>
      <c r="AO72" s="17">
        <v>902.93600000000004</v>
      </c>
    </row>
    <row r="73" spans="1:41" x14ac:dyDescent="0.35">
      <c r="A73" s="17">
        <v>907.32600000000002</v>
      </c>
      <c r="B73" s="17">
        <v>892.63400000000001</v>
      </c>
      <c r="C73" s="17">
        <v>945.30700000000002</v>
      </c>
      <c r="D73" s="17">
        <v>863.85599999999999</v>
      </c>
      <c r="E73" s="17">
        <v>883.05700000000002</v>
      </c>
      <c r="F73" s="17">
        <v>882.91800000000001</v>
      </c>
      <c r="G73" s="17">
        <v>842.32100000000003</v>
      </c>
      <c r="H73" s="17">
        <v>894.79100000000005</v>
      </c>
      <c r="I73" s="17">
        <v>768.79700000000003</v>
      </c>
      <c r="J73" s="17">
        <v>744.20899999999995</v>
      </c>
      <c r="K73" s="17">
        <v>870.73199999999997</v>
      </c>
      <c r="L73" s="17">
        <v>868.10199999999998</v>
      </c>
      <c r="M73" s="17">
        <v>906.23199999999997</v>
      </c>
      <c r="N73" s="17">
        <v>870.06399999999996</v>
      </c>
      <c r="O73" s="17">
        <v>889.57100000000003</v>
      </c>
      <c r="P73" s="17">
        <v>873.94600000000003</v>
      </c>
      <c r="Q73" s="17">
        <v>904.33100000000002</v>
      </c>
      <c r="R73" s="17">
        <v>867.98400000000004</v>
      </c>
      <c r="S73" s="17">
        <v>904.30799999999999</v>
      </c>
      <c r="T73" s="17">
        <v>947.94200000000001</v>
      </c>
      <c r="U73" s="17">
        <v>800.36800000000005</v>
      </c>
      <c r="V73" s="17">
        <v>859.73400000000004</v>
      </c>
      <c r="W73" s="17">
        <v>873.42499999999995</v>
      </c>
      <c r="X73" s="17">
        <v>919.50900000000001</v>
      </c>
      <c r="Y73" s="17">
        <v>903.54600000000005</v>
      </c>
      <c r="Z73" s="17">
        <v>953.28499999999997</v>
      </c>
      <c r="AA73" s="17">
        <v>977.476</v>
      </c>
      <c r="AB73" s="17">
        <v>876.38199999999995</v>
      </c>
      <c r="AC73" s="17">
        <v>949.57299999999998</v>
      </c>
      <c r="AD73" s="17">
        <v>984.85400000000004</v>
      </c>
      <c r="AE73" s="17">
        <v>984.85400000000004</v>
      </c>
      <c r="AF73" s="17">
        <v>881.93</v>
      </c>
      <c r="AG73" s="17">
        <v>881.93</v>
      </c>
      <c r="AH73" s="17">
        <v>962.91700000000003</v>
      </c>
      <c r="AI73" s="17">
        <v>826.72400000000005</v>
      </c>
      <c r="AJ73" s="17">
        <v>1075.07</v>
      </c>
      <c r="AK73" s="17">
        <v>958.18200000000002</v>
      </c>
      <c r="AL73" s="17">
        <v>1006.47</v>
      </c>
      <c r="AM73" s="17">
        <v>921.11699999999996</v>
      </c>
      <c r="AN73" s="17">
        <v>872.93</v>
      </c>
      <c r="AO73" s="17">
        <v>907.32600000000002</v>
      </c>
    </row>
    <row r="74" spans="1:41" x14ac:dyDescent="0.35">
      <c r="A74" s="17">
        <v>907.51599999999996</v>
      </c>
      <c r="B74" s="17">
        <v>899.68100000000004</v>
      </c>
      <c r="C74" s="17">
        <v>952.09799999999996</v>
      </c>
      <c r="D74" s="17">
        <v>864.41899999999998</v>
      </c>
      <c r="E74" s="17">
        <v>909.95699999999999</v>
      </c>
      <c r="F74" s="17">
        <v>909.59900000000005</v>
      </c>
      <c r="G74" s="17">
        <v>858.79700000000003</v>
      </c>
      <c r="H74" s="17">
        <v>918.56799999999998</v>
      </c>
      <c r="I74" s="17">
        <v>827.68499999999995</v>
      </c>
      <c r="J74" s="17">
        <v>775.44</v>
      </c>
      <c r="K74" s="17">
        <v>879.77800000000002</v>
      </c>
      <c r="L74" s="17">
        <v>878.327</v>
      </c>
      <c r="M74" s="17">
        <v>927.05200000000002</v>
      </c>
      <c r="N74" s="17">
        <v>882.03700000000003</v>
      </c>
      <c r="O74" s="17">
        <v>900.08100000000002</v>
      </c>
      <c r="P74" s="17">
        <v>880.02800000000002</v>
      </c>
      <c r="Q74" s="17">
        <v>914.88400000000001</v>
      </c>
      <c r="R74" s="17">
        <v>883.36500000000001</v>
      </c>
      <c r="S74" s="17">
        <v>911.053</v>
      </c>
      <c r="T74" s="17">
        <v>948.69500000000005</v>
      </c>
      <c r="U74" s="17">
        <v>804.88099999999997</v>
      </c>
      <c r="V74" s="17">
        <v>874.26599999999996</v>
      </c>
      <c r="W74" s="17">
        <v>887.01199999999994</v>
      </c>
      <c r="X74" s="17">
        <v>921.745</v>
      </c>
      <c r="Y74" s="17">
        <v>914.27499999999998</v>
      </c>
      <c r="Z74" s="17">
        <v>983.62900000000002</v>
      </c>
      <c r="AA74" s="17">
        <v>1061.25</v>
      </c>
      <c r="AB74" s="17">
        <v>892.85599999999999</v>
      </c>
      <c r="AC74" s="17">
        <v>957.49699999999996</v>
      </c>
      <c r="AD74" s="17">
        <v>994.351</v>
      </c>
      <c r="AE74" s="17">
        <v>994.351</v>
      </c>
      <c r="AF74" s="17">
        <v>889.75699999999995</v>
      </c>
      <c r="AG74" s="17">
        <v>889.75699999999995</v>
      </c>
      <c r="AH74" s="17">
        <v>977.27200000000005</v>
      </c>
      <c r="AI74" s="17">
        <v>835.31100000000004</v>
      </c>
      <c r="AJ74" s="17">
        <v>1087.74</v>
      </c>
      <c r="AK74" s="17">
        <v>1007.31</v>
      </c>
      <c r="AL74" s="17">
        <v>1008.68</v>
      </c>
      <c r="AM74" s="17">
        <v>925.7</v>
      </c>
      <c r="AN74" s="17">
        <v>880.86800000000005</v>
      </c>
      <c r="AO74" s="17">
        <v>907.51599999999996</v>
      </c>
    </row>
    <row r="75" spans="1:41" x14ac:dyDescent="0.35">
      <c r="A75" s="17">
        <v>909.43299999999999</v>
      </c>
      <c r="B75" s="17">
        <v>915.46299999999997</v>
      </c>
      <c r="C75" s="17">
        <v>1009.54</v>
      </c>
      <c r="D75" s="17">
        <v>900.12599999999998</v>
      </c>
      <c r="E75" s="17">
        <v>910.53399999999999</v>
      </c>
      <c r="F75" s="17">
        <v>950.37</v>
      </c>
      <c r="G75" s="17">
        <v>860.779</v>
      </c>
      <c r="H75" s="17">
        <v>983.73400000000004</v>
      </c>
      <c r="I75" s="17">
        <v>838.35</v>
      </c>
      <c r="J75" s="17">
        <v>785.60500000000002</v>
      </c>
      <c r="K75" s="17">
        <v>889.58500000000004</v>
      </c>
      <c r="L75" s="17">
        <v>888.86900000000003</v>
      </c>
      <c r="M75" s="17">
        <v>952.904</v>
      </c>
      <c r="N75" s="17">
        <v>905.26300000000003</v>
      </c>
      <c r="O75" s="17">
        <v>924.096</v>
      </c>
      <c r="P75" s="17">
        <v>891.64400000000001</v>
      </c>
      <c r="Q75" s="17">
        <v>974.54300000000001</v>
      </c>
      <c r="R75" s="17">
        <v>894.07100000000003</v>
      </c>
      <c r="S75" s="17">
        <v>934.34100000000001</v>
      </c>
      <c r="T75" s="17">
        <v>965.42100000000005</v>
      </c>
      <c r="U75" s="17">
        <v>850.42600000000004</v>
      </c>
      <c r="V75" s="17">
        <v>880.39099999999996</v>
      </c>
      <c r="W75" s="17">
        <v>896.60900000000004</v>
      </c>
      <c r="X75" s="17">
        <v>932.51199999999994</v>
      </c>
      <c r="Y75" s="17">
        <v>934.57600000000002</v>
      </c>
      <c r="Z75" s="17">
        <v>1037.05</v>
      </c>
      <c r="AA75" s="17">
        <v>1098.3</v>
      </c>
      <c r="AB75" s="17">
        <v>961.75400000000002</v>
      </c>
      <c r="AC75" s="17">
        <v>1051.8399999999999</v>
      </c>
      <c r="AD75" s="17">
        <v>997.01199999999994</v>
      </c>
      <c r="AE75" s="17">
        <v>997.01199999999994</v>
      </c>
      <c r="AF75" s="17">
        <v>907.49900000000002</v>
      </c>
      <c r="AG75" s="17">
        <v>907.49900000000002</v>
      </c>
      <c r="AH75" s="17">
        <v>990.46900000000005</v>
      </c>
      <c r="AI75" s="17">
        <v>836.32100000000003</v>
      </c>
      <c r="AJ75" s="17">
        <v>1092.21</v>
      </c>
      <c r="AK75" s="17">
        <v>1079.8</v>
      </c>
      <c r="AL75" s="17">
        <v>1014.38</v>
      </c>
      <c r="AM75" s="17">
        <v>945.86900000000003</v>
      </c>
      <c r="AN75" s="17">
        <v>899.88400000000001</v>
      </c>
      <c r="AO75" s="17">
        <v>909.43299999999999</v>
      </c>
    </row>
    <row r="76" spans="1:41" x14ac:dyDescent="0.35">
      <c r="A76" s="17">
        <v>954.08900000000006</v>
      </c>
      <c r="B76" s="17">
        <v>920.13199999999995</v>
      </c>
      <c r="C76" s="17">
        <v>1019.64</v>
      </c>
      <c r="D76" s="17">
        <v>901.48900000000003</v>
      </c>
      <c r="E76" s="17">
        <v>942.80799999999999</v>
      </c>
      <c r="F76" s="17">
        <v>970.69600000000003</v>
      </c>
      <c r="G76" s="17">
        <v>897.23800000000006</v>
      </c>
      <c r="H76" s="17">
        <v>1004.52</v>
      </c>
      <c r="I76" s="17">
        <v>929.34100000000001</v>
      </c>
      <c r="J76" s="17">
        <v>816.31500000000005</v>
      </c>
      <c r="K76" s="17">
        <v>933.63699999999994</v>
      </c>
      <c r="L76" s="17">
        <v>893.10799999999995</v>
      </c>
      <c r="M76" s="17">
        <v>974.88499999999999</v>
      </c>
      <c r="N76" s="17">
        <v>948.13499999999999</v>
      </c>
      <c r="O76" s="17">
        <v>948.74400000000003</v>
      </c>
      <c r="P76" s="17">
        <v>923.79600000000005</v>
      </c>
      <c r="Q76" s="17">
        <v>1018</v>
      </c>
      <c r="R76" s="17">
        <v>903.101</v>
      </c>
      <c r="S76" s="17">
        <v>953.45899999999995</v>
      </c>
      <c r="T76" s="17">
        <v>975.86199999999997</v>
      </c>
      <c r="U76" s="17">
        <v>917.67700000000002</v>
      </c>
      <c r="V76" s="17">
        <v>919.91</v>
      </c>
      <c r="W76" s="17">
        <v>971.06700000000001</v>
      </c>
      <c r="X76" s="17">
        <v>952.87400000000002</v>
      </c>
      <c r="Y76" s="17">
        <v>951.37900000000002</v>
      </c>
      <c r="Z76" s="17">
        <v>1085.8399999999999</v>
      </c>
      <c r="AA76" s="17">
        <v>1112.03</v>
      </c>
      <c r="AB76" s="17">
        <v>1008.86</v>
      </c>
      <c r="AC76" s="17">
        <v>1054.98</v>
      </c>
      <c r="AD76" s="17">
        <v>1060.1600000000001</v>
      </c>
      <c r="AE76" s="17">
        <v>1060.1600000000001</v>
      </c>
      <c r="AF76" s="17">
        <v>947.505</v>
      </c>
      <c r="AG76" s="17">
        <v>947.505</v>
      </c>
      <c r="AH76" s="17">
        <v>1024.4000000000001</v>
      </c>
      <c r="AI76" s="17">
        <v>843.88199999999995</v>
      </c>
      <c r="AJ76" s="17">
        <v>1113.58</v>
      </c>
      <c r="AK76" s="17">
        <v>1103.3</v>
      </c>
      <c r="AL76" s="17">
        <v>1045.26</v>
      </c>
      <c r="AM76" s="17">
        <v>1064.29</v>
      </c>
      <c r="AN76" s="17">
        <v>921.82500000000005</v>
      </c>
      <c r="AO76" s="17">
        <v>954.08900000000006</v>
      </c>
    </row>
    <row r="77" spans="1:41" x14ac:dyDescent="0.35">
      <c r="A77" s="17">
        <v>970.27599999999995</v>
      </c>
      <c r="B77" s="17">
        <v>964.94500000000005</v>
      </c>
      <c r="C77" s="17">
        <v>1025.5999999999999</v>
      </c>
      <c r="D77" s="17">
        <v>944.91200000000003</v>
      </c>
      <c r="E77" s="17">
        <v>966.09199999999998</v>
      </c>
      <c r="F77" s="17">
        <v>976.63099999999997</v>
      </c>
      <c r="G77" s="17">
        <v>960.73800000000006</v>
      </c>
      <c r="H77" s="17">
        <v>1052.58</v>
      </c>
      <c r="I77" s="17">
        <v>985.97199999999998</v>
      </c>
      <c r="J77" s="17">
        <v>827.01400000000001</v>
      </c>
      <c r="K77" s="17">
        <v>984.70399999999995</v>
      </c>
      <c r="L77" s="17">
        <v>953.303</v>
      </c>
      <c r="M77" s="17">
        <v>996.46</v>
      </c>
      <c r="N77" s="17">
        <v>952.91</v>
      </c>
      <c r="O77" s="17">
        <v>950.19799999999998</v>
      </c>
      <c r="P77" s="17">
        <v>941.50900000000001</v>
      </c>
      <c r="Q77" s="17">
        <v>1059.33</v>
      </c>
      <c r="R77" s="17">
        <v>954.81100000000004</v>
      </c>
      <c r="S77" s="17">
        <v>972.21400000000006</v>
      </c>
      <c r="T77" s="17">
        <v>1000.67</v>
      </c>
      <c r="U77" s="17">
        <v>948.37300000000005</v>
      </c>
      <c r="V77" s="17">
        <v>933.02099999999996</v>
      </c>
      <c r="W77" s="17">
        <v>1011.24</v>
      </c>
      <c r="X77" s="17">
        <v>956.06700000000001</v>
      </c>
      <c r="Y77" s="17">
        <v>979.04399999999998</v>
      </c>
      <c r="Z77" s="17">
        <v>1090.71</v>
      </c>
      <c r="AA77" s="17">
        <v>1128.8</v>
      </c>
      <c r="AB77" s="17">
        <v>1056.3399999999999</v>
      </c>
      <c r="AC77" s="17">
        <v>1084.8800000000001</v>
      </c>
      <c r="AD77" s="17">
        <v>1122</v>
      </c>
      <c r="AE77" s="17">
        <v>1122</v>
      </c>
      <c r="AF77" s="17">
        <v>1004.2</v>
      </c>
      <c r="AG77" s="17">
        <v>1004.2</v>
      </c>
      <c r="AH77" s="17">
        <v>1067.3499999999999</v>
      </c>
      <c r="AI77" s="17">
        <v>888.56899999999996</v>
      </c>
      <c r="AJ77" s="17">
        <v>1114.5999999999999</v>
      </c>
      <c r="AK77" s="17">
        <v>1185.52</v>
      </c>
      <c r="AL77" s="17">
        <v>1082.56</v>
      </c>
      <c r="AM77" s="17">
        <v>1118.29</v>
      </c>
      <c r="AN77" s="17">
        <v>935.803</v>
      </c>
      <c r="AO77" s="17">
        <v>970.27599999999995</v>
      </c>
    </row>
    <row r="78" spans="1:41" x14ac:dyDescent="0.3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</row>
    <row r="79" spans="1:4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</row>
    <row r="80" spans="1:41" x14ac:dyDescent="0.3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</row>
    <row r="81" spans="1:41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</row>
    <row r="82" spans="1:41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</row>
    <row r="83" spans="1:41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</row>
    <row r="84" spans="1:41" x14ac:dyDescent="0.3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</row>
    <row r="85" spans="1:41" x14ac:dyDescent="0.3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</row>
    <row r="86" spans="1:41" x14ac:dyDescent="0.3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</row>
    <row r="87" spans="1:41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</row>
    <row r="88" spans="1:41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</row>
    <row r="89" spans="1:41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</row>
    <row r="90" spans="1:41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</row>
    <row r="91" spans="1:41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</row>
    <row r="92" spans="1:41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</row>
    <row r="93" spans="1:41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</row>
    <row r="94" spans="1:41" x14ac:dyDescent="0.3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</row>
    <row r="95" spans="1:41" x14ac:dyDescent="0.3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</row>
    <row r="96" spans="1:41" x14ac:dyDescent="0.3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</row>
    <row r="97" spans="1:41" x14ac:dyDescent="0.3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</row>
    <row r="98" spans="1:41" x14ac:dyDescent="0.3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</row>
    <row r="99" spans="1:41" x14ac:dyDescent="0.3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</row>
    <row r="100" spans="1:41" x14ac:dyDescent="0.3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</row>
    <row r="101" spans="1:41" x14ac:dyDescent="0.3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</row>
    <row r="102" spans="1:41" x14ac:dyDescent="0.3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</row>
    <row r="103" spans="1:41" x14ac:dyDescent="0.3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</row>
    <row r="104" spans="1:41" x14ac:dyDescent="0.3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</row>
    <row r="105" spans="1:41" x14ac:dyDescent="0.3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</row>
    <row r="106" spans="1:41" x14ac:dyDescent="0.3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</row>
    <row r="107" spans="1:41" x14ac:dyDescent="0.3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</row>
    <row r="108" spans="1:41" x14ac:dyDescent="0.3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</row>
    <row r="109" spans="1:41" x14ac:dyDescent="0.3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</row>
    <row r="110" spans="1:41" x14ac:dyDescent="0.3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</row>
    <row r="111" spans="1:41" x14ac:dyDescent="0.3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</row>
    <row r="112" spans="1:41" x14ac:dyDescent="0.3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</row>
    <row r="113" spans="1:41" x14ac:dyDescent="0.3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</row>
    <row r="114" spans="1:41" x14ac:dyDescent="0.3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</row>
    <row r="115" spans="1:41" x14ac:dyDescent="0.3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</row>
    <row r="116" spans="1:41" x14ac:dyDescent="0.3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</row>
    <row r="117" spans="1:41" x14ac:dyDescent="0.3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</row>
    <row r="118" spans="1:41" x14ac:dyDescent="0.3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</row>
    <row r="119" spans="1:41" x14ac:dyDescent="0.3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</row>
    <row r="120" spans="1:41" x14ac:dyDescent="0.3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</row>
    <row r="121" spans="1:41" x14ac:dyDescent="0.3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</row>
    <row r="122" spans="1:41" x14ac:dyDescent="0.3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</row>
    <row r="123" spans="1:41" x14ac:dyDescent="0.3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</row>
    <row r="124" spans="1:41" x14ac:dyDescent="0.3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</row>
    <row r="125" spans="1:41" x14ac:dyDescent="0.3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</row>
    <row r="126" spans="1:41" x14ac:dyDescent="0.3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</row>
    <row r="127" spans="1:41" x14ac:dyDescent="0.3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</row>
    <row r="128" spans="1:41" x14ac:dyDescent="0.3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</row>
    <row r="129" spans="1:41" x14ac:dyDescent="0.3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</row>
    <row r="130" spans="1:41" x14ac:dyDescent="0.3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</row>
    <row r="131" spans="1:41" x14ac:dyDescent="0.3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</row>
    <row r="132" spans="1:41" x14ac:dyDescent="0.3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</row>
    <row r="133" spans="1:41" x14ac:dyDescent="0.3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</row>
    <row r="134" spans="1:41" x14ac:dyDescent="0.3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</row>
    <row r="135" spans="1:41" x14ac:dyDescent="0.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</row>
    <row r="136" spans="1:41" x14ac:dyDescent="0.3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</row>
    <row r="137" spans="1:41" x14ac:dyDescent="0.3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</row>
    <row r="138" spans="1:41" x14ac:dyDescent="0.3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</row>
    <row r="139" spans="1:41" x14ac:dyDescent="0.3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</row>
    <row r="140" spans="1:41" x14ac:dyDescent="0.3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</row>
    <row r="141" spans="1:41" x14ac:dyDescent="0.3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</row>
    <row r="142" spans="1:41" x14ac:dyDescent="0.3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</row>
    <row r="143" spans="1:41" x14ac:dyDescent="0.3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</row>
    <row r="144" spans="1:41" x14ac:dyDescent="0.3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</row>
    <row r="145" spans="1:41" x14ac:dyDescent="0.3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</row>
    <row r="146" spans="1:41" x14ac:dyDescent="0.3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</row>
    <row r="147" spans="1:41" x14ac:dyDescent="0.3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</row>
    <row r="148" spans="1:41" x14ac:dyDescent="0.3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</row>
    <row r="149" spans="1:41" x14ac:dyDescent="0.3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</row>
    <row r="150" spans="1:41" x14ac:dyDescent="0.3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</row>
    <row r="151" spans="1:41" x14ac:dyDescent="0.3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</row>
    <row r="152" spans="1:41" x14ac:dyDescent="0.3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</row>
    <row r="153" spans="1:41" x14ac:dyDescent="0.3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</row>
    <row r="154" spans="1:41" x14ac:dyDescent="0.3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</row>
    <row r="155" spans="1:41" x14ac:dyDescent="0.3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</row>
    <row r="156" spans="1:41" x14ac:dyDescent="0.3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</row>
    <row r="157" spans="1:41" x14ac:dyDescent="0.3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</row>
    <row r="158" spans="1:41" x14ac:dyDescent="0.3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</row>
    <row r="159" spans="1:41" x14ac:dyDescent="0.3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</row>
    <row r="160" spans="1:41" x14ac:dyDescent="0.3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</row>
    <row r="161" spans="1:41" x14ac:dyDescent="0.3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</row>
    <row r="162" spans="1:41" x14ac:dyDescent="0.3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</row>
    <row r="163" spans="1:41" x14ac:dyDescent="0.3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</row>
    <row r="164" spans="1:41" x14ac:dyDescent="0.3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</row>
    <row r="165" spans="1:41" x14ac:dyDescent="0.3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</row>
    <row r="166" spans="1:41" x14ac:dyDescent="0.3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</row>
    <row r="167" spans="1:41" x14ac:dyDescent="0.3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</row>
    <row r="168" spans="1:41" x14ac:dyDescent="0.3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</row>
    <row r="169" spans="1:41" x14ac:dyDescent="0.3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</row>
    <row r="170" spans="1:41" x14ac:dyDescent="0.3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</row>
    <row r="171" spans="1:41" x14ac:dyDescent="0.3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</row>
    <row r="172" spans="1:41" x14ac:dyDescent="0.3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</row>
    <row r="173" spans="1:41" x14ac:dyDescent="0.3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</row>
    <row r="174" spans="1:41" x14ac:dyDescent="0.3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</row>
    <row r="175" spans="1:41" x14ac:dyDescent="0.3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</row>
    <row r="176" spans="1:41" x14ac:dyDescent="0.3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</row>
    <row r="177" spans="1:41" x14ac:dyDescent="0.3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</row>
    <row r="178" spans="1:41" x14ac:dyDescent="0.3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</row>
    <row r="179" spans="1:41" x14ac:dyDescent="0.3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</row>
    <row r="180" spans="1:41" x14ac:dyDescent="0.3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</row>
    <row r="181" spans="1:41" x14ac:dyDescent="0.3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</row>
    <row r="182" spans="1:41" x14ac:dyDescent="0.3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</row>
    <row r="183" spans="1:41" x14ac:dyDescent="0.3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</row>
    <row r="184" spans="1:41" x14ac:dyDescent="0.3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</row>
    <row r="185" spans="1:41" x14ac:dyDescent="0.3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</row>
    <row r="186" spans="1:41" x14ac:dyDescent="0.3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</row>
    <row r="187" spans="1:41" x14ac:dyDescent="0.3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</row>
    <row r="188" spans="1:41" x14ac:dyDescent="0.3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</row>
    <row r="189" spans="1:41" x14ac:dyDescent="0.3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</row>
    <row r="190" spans="1:41" x14ac:dyDescent="0.3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</row>
    <row r="191" spans="1:41" x14ac:dyDescent="0.3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</row>
    <row r="192" spans="1:41" x14ac:dyDescent="0.3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</row>
    <row r="193" spans="1:41" x14ac:dyDescent="0.3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</row>
    <row r="194" spans="1:41" x14ac:dyDescent="0.3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</row>
    <row r="195" spans="1:41" x14ac:dyDescent="0.3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</row>
    <row r="196" spans="1:41" x14ac:dyDescent="0.3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</row>
    <row r="197" spans="1:41" x14ac:dyDescent="0.3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</row>
    <row r="198" spans="1:41" x14ac:dyDescent="0.3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</row>
    <row r="199" spans="1:41" x14ac:dyDescent="0.3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</row>
    <row r="200" spans="1:41" x14ac:dyDescent="0.3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</row>
    <row r="201" spans="1:41" x14ac:dyDescent="0.3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</row>
    <row r="202" spans="1:41" x14ac:dyDescent="0.3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</row>
    <row r="203" spans="1:41" x14ac:dyDescent="0.3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</row>
    <row r="204" spans="1:41" x14ac:dyDescent="0.3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</row>
    <row r="205" spans="1:41" x14ac:dyDescent="0.3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</row>
    <row r="206" spans="1:41" x14ac:dyDescent="0.3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</row>
    <row r="207" spans="1:41" x14ac:dyDescent="0.3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</row>
    <row r="208" spans="1:41" x14ac:dyDescent="0.3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</row>
    <row r="209" spans="1:41" x14ac:dyDescent="0.3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</row>
    <row r="210" spans="1:41" x14ac:dyDescent="0.3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</row>
    <row r="211" spans="1:41" x14ac:dyDescent="0.3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</row>
    <row r="212" spans="1:41" x14ac:dyDescent="0.3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</row>
    <row r="213" spans="1:41" x14ac:dyDescent="0.3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</row>
    <row r="214" spans="1:41" x14ac:dyDescent="0.3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</row>
    <row r="215" spans="1:41" x14ac:dyDescent="0.3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</row>
    <row r="216" spans="1:41" x14ac:dyDescent="0.3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</row>
    <row r="217" spans="1:41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</row>
    <row r="218" spans="1:41" x14ac:dyDescent="0.3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</row>
    <row r="219" spans="1:41" x14ac:dyDescent="0.3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</row>
    <row r="220" spans="1:41" x14ac:dyDescent="0.3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</row>
    <row r="221" spans="1:41" x14ac:dyDescent="0.3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</row>
    <row r="222" spans="1:41" x14ac:dyDescent="0.3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</row>
    <row r="223" spans="1:41" x14ac:dyDescent="0.3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</row>
    <row r="224" spans="1:41" x14ac:dyDescent="0.3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</row>
    <row r="225" spans="1:41" x14ac:dyDescent="0.3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</row>
    <row r="226" spans="1:41" x14ac:dyDescent="0.3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</row>
    <row r="227" spans="1:41" x14ac:dyDescent="0.3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</row>
    <row r="228" spans="1:41" x14ac:dyDescent="0.3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</row>
    <row r="229" spans="1:41" x14ac:dyDescent="0.3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</row>
    <row r="230" spans="1:41" x14ac:dyDescent="0.3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</row>
    <row r="231" spans="1:41" x14ac:dyDescent="0.3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</row>
    <row r="232" spans="1:41" x14ac:dyDescent="0.3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</row>
    <row r="233" spans="1:41" x14ac:dyDescent="0.3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</row>
    <row r="234" spans="1:41" x14ac:dyDescent="0.3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</row>
    <row r="235" spans="1:41" x14ac:dyDescent="0.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</row>
    <row r="236" spans="1:41" x14ac:dyDescent="0.3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</row>
    <row r="237" spans="1:41" x14ac:dyDescent="0.3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</row>
    <row r="238" spans="1:41" x14ac:dyDescent="0.3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</row>
    <row r="239" spans="1:41" x14ac:dyDescent="0.3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</row>
    <row r="240" spans="1:41" x14ac:dyDescent="0.3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</row>
    <row r="241" spans="1:41" x14ac:dyDescent="0.3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</row>
    <row r="242" spans="1:41" x14ac:dyDescent="0.3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</row>
    <row r="243" spans="1:41" x14ac:dyDescent="0.3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</row>
    <row r="244" spans="1:41" x14ac:dyDescent="0.3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</row>
    <row r="245" spans="1:41" x14ac:dyDescent="0.3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</row>
    <row r="246" spans="1:41" x14ac:dyDescent="0.3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</row>
    <row r="247" spans="1:41" x14ac:dyDescent="0.3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</row>
    <row r="248" spans="1:41" x14ac:dyDescent="0.3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</row>
    <row r="249" spans="1:41" x14ac:dyDescent="0.3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</row>
    <row r="250" spans="1:41" x14ac:dyDescent="0.3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</row>
    <row r="251" spans="1:41" x14ac:dyDescent="0.3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</row>
    <row r="252" spans="1:41" x14ac:dyDescent="0.3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</row>
    <row r="253" spans="1:41" x14ac:dyDescent="0.3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</row>
    <row r="254" spans="1:41" x14ac:dyDescent="0.3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</row>
    <row r="255" spans="1:41" x14ac:dyDescent="0.3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</row>
    <row r="256" spans="1:41" x14ac:dyDescent="0.3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</row>
    <row r="257" spans="1:41" x14ac:dyDescent="0.3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</row>
    <row r="258" spans="1:41" x14ac:dyDescent="0.3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</row>
    <row r="259" spans="1:41" x14ac:dyDescent="0.3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</row>
    <row r="260" spans="1:41" x14ac:dyDescent="0.3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</row>
    <row r="261" spans="1:41" x14ac:dyDescent="0.3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</row>
    <row r="262" spans="1:41" x14ac:dyDescent="0.3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</row>
    <row r="263" spans="1:41" x14ac:dyDescent="0.3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</row>
    <row r="264" spans="1:41" x14ac:dyDescent="0.3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</row>
    <row r="265" spans="1:41" x14ac:dyDescent="0.3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</row>
    <row r="266" spans="1:41" x14ac:dyDescent="0.3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</row>
    <row r="267" spans="1:41" x14ac:dyDescent="0.3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</row>
    <row r="268" spans="1:41" x14ac:dyDescent="0.3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</row>
    <row r="269" spans="1:41" x14ac:dyDescent="0.3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</row>
    <row r="270" spans="1:41" x14ac:dyDescent="0.3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</row>
    <row r="271" spans="1:41" x14ac:dyDescent="0.3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</row>
    <row r="272" spans="1:41" x14ac:dyDescent="0.3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</row>
    <row r="273" spans="1:41" x14ac:dyDescent="0.3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</row>
    <row r="274" spans="1:41" x14ac:dyDescent="0.3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</row>
    <row r="275" spans="1:41" x14ac:dyDescent="0.3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</row>
    <row r="276" spans="1:41" x14ac:dyDescent="0.3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</row>
    <row r="277" spans="1:41" x14ac:dyDescent="0.3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</row>
    <row r="278" spans="1:41" x14ac:dyDescent="0.3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</row>
    <row r="279" spans="1:41" x14ac:dyDescent="0.3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</row>
    <row r="280" spans="1:41" x14ac:dyDescent="0.3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</row>
    <row r="281" spans="1:41" x14ac:dyDescent="0.3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</row>
    <row r="282" spans="1:41" x14ac:dyDescent="0.3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</row>
    <row r="283" spans="1:41" x14ac:dyDescent="0.3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</row>
    <row r="284" spans="1:41" x14ac:dyDescent="0.3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</row>
    <row r="285" spans="1:41" x14ac:dyDescent="0.3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</row>
    <row r="286" spans="1:41" x14ac:dyDescent="0.3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</row>
    <row r="287" spans="1:41" x14ac:dyDescent="0.3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</row>
    <row r="288" spans="1:41" x14ac:dyDescent="0.3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</row>
    <row r="289" spans="1:41" x14ac:dyDescent="0.3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</row>
    <row r="290" spans="1:41" x14ac:dyDescent="0.3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</row>
    <row r="291" spans="1:41" x14ac:dyDescent="0.3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</row>
    <row r="292" spans="1:41" x14ac:dyDescent="0.3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</row>
    <row r="293" spans="1:41" x14ac:dyDescent="0.3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</row>
    <row r="294" spans="1:41" x14ac:dyDescent="0.3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</row>
    <row r="295" spans="1:41" x14ac:dyDescent="0.3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</row>
    <row r="296" spans="1:41" x14ac:dyDescent="0.3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</row>
    <row r="297" spans="1:41" x14ac:dyDescent="0.3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</row>
    <row r="298" spans="1:41" x14ac:dyDescent="0.3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</row>
    <row r="299" spans="1:41" x14ac:dyDescent="0.3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</row>
    <row r="300" spans="1:41" x14ac:dyDescent="0.3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</row>
    <row r="301" spans="1:41" x14ac:dyDescent="0.3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</row>
    <row r="302" spans="1:41" x14ac:dyDescent="0.3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</row>
    <row r="303" spans="1:41" x14ac:dyDescent="0.3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</row>
    <row r="304" spans="1:41" x14ac:dyDescent="0.3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</row>
    <row r="305" spans="1:41" x14ac:dyDescent="0.3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</row>
    <row r="306" spans="1:41" x14ac:dyDescent="0.3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</row>
    <row r="307" spans="1:41" x14ac:dyDescent="0.3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</row>
    <row r="308" spans="1:41" x14ac:dyDescent="0.3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</row>
    <row r="309" spans="1:41" x14ac:dyDescent="0.3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</row>
    <row r="310" spans="1:41" x14ac:dyDescent="0.3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</row>
    <row r="311" spans="1:41" x14ac:dyDescent="0.3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</row>
    <row r="312" spans="1:41" x14ac:dyDescent="0.3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</row>
    <row r="313" spans="1:41" x14ac:dyDescent="0.3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</row>
    <row r="314" spans="1:41" x14ac:dyDescent="0.3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</row>
    <row r="315" spans="1:41" x14ac:dyDescent="0.3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</row>
    <row r="316" spans="1:41" x14ac:dyDescent="0.3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</row>
    <row r="317" spans="1:41" x14ac:dyDescent="0.3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</row>
    <row r="318" spans="1:41" x14ac:dyDescent="0.3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</row>
    <row r="319" spans="1:41" x14ac:dyDescent="0.3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</row>
    <row r="320" spans="1:41" x14ac:dyDescent="0.3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</row>
    <row r="321" spans="1:41" x14ac:dyDescent="0.3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</row>
    <row r="322" spans="1:41" x14ac:dyDescent="0.3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</row>
    <row r="323" spans="1:41" x14ac:dyDescent="0.3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</row>
    <row r="324" spans="1:41" x14ac:dyDescent="0.3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</row>
    <row r="325" spans="1:41" x14ac:dyDescent="0.3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</row>
    <row r="326" spans="1:41" x14ac:dyDescent="0.3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</row>
    <row r="327" spans="1:41" x14ac:dyDescent="0.3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</row>
    <row r="328" spans="1:41" x14ac:dyDescent="0.3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</row>
    <row r="329" spans="1:41" x14ac:dyDescent="0.3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</row>
    <row r="330" spans="1:41" x14ac:dyDescent="0.3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</row>
    <row r="331" spans="1:41" x14ac:dyDescent="0.3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</row>
    <row r="332" spans="1:41" x14ac:dyDescent="0.3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</row>
    <row r="333" spans="1:41" x14ac:dyDescent="0.3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</row>
    <row r="334" spans="1:41" x14ac:dyDescent="0.3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</row>
    <row r="335" spans="1:41" x14ac:dyDescent="0.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</row>
    <row r="336" spans="1:41" x14ac:dyDescent="0.3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</row>
    <row r="337" spans="1:41" x14ac:dyDescent="0.3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</row>
    <row r="338" spans="1:41" x14ac:dyDescent="0.3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</row>
    <row r="339" spans="1:41" x14ac:dyDescent="0.3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</row>
    <row r="340" spans="1:41" x14ac:dyDescent="0.3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</row>
    <row r="341" spans="1:41" x14ac:dyDescent="0.3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</row>
    <row r="342" spans="1:41" x14ac:dyDescent="0.3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</row>
    <row r="343" spans="1:41" x14ac:dyDescent="0.3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</row>
    <row r="344" spans="1:41" x14ac:dyDescent="0.3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</row>
    <row r="345" spans="1:41" x14ac:dyDescent="0.3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</row>
    <row r="346" spans="1:41" x14ac:dyDescent="0.3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</row>
    <row r="347" spans="1:41" x14ac:dyDescent="0.3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</row>
    <row r="348" spans="1:41" x14ac:dyDescent="0.3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</row>
    <row r="349" spans="1:41" x14ac:dyDescent="0.3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</row>
    <row r="350" spans="1:41" x14ac:dyDescent="0.3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</row>
    <row r="351" spans="1:41" x14ac:dyDescent="0.3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</row>
    <row r="352" spans="1:41" x14ac:dyDescent="0.3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</row>
    <row r="353" spans="1:41" x14ac:dyDescent="0.3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</row>
    <row r="354" spans="1:41" x14ac:dyDescent="0.3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</row>
    <row r="355" spans="1:41" x14ac:dyDescent="0.3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</row>
    <row r="356" spans="1:41" x14ac:dyDescent="0.3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</row>
    <row r="357" spans="1:41" x14ac:dyDescent="0.3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</row>
    <row r="358" spans="1:41" x14ac:dyDescent="0.3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</row>
    <row r="359" spans="1:41" x14ac:dyDescent="0.3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</row>
    <row r="360" spans="1:41" x14ac:dyDescent="0.3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</row>
    <row r="361" spans="1:41" x14ac:dyDescent="0.3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</row>
    <row r="362" spans="1:41" x14ac:dyDescent="0.3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</row>
    <row r="363" spans="1:41" x14ac:dyDescent="0.3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</row>
    <row r="364" spans="1:41" x14ac:dyDescent="0.3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</row>
    <row r="365" spans="1:41" x14ac:dyDescent="0.3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</row>
    <row r="366" spans="1:41" x14ac:dyDescent="0.3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</row>
    <row r="367" spans="1:41" x14ac:dyDescent="0.3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</row>
    <row r="368" spans="1:41" x14ac:dyDescent="0.3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</row>
    <row r="369" spans="1:41" x14ac:dyDescent="0.3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</row>
    <row r="370" spans="1:41" x14ac:dyDescent="0.3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</row>
    <row r="371" spans="1:41" x14ac:dyDescent="0.3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</row>
    <row r="372" spans="1:41" x14ac:dyDescent="0.3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</row>
    <row r="373" spans="1:41" x14ac:dyDescent="0.3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</row>
    <row r="374" spans="1:41" x14ac:dyDescent="0.3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</row>
    <row r="375" spans="1:41" x14ac:dyDescent="0.3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</row>
    <row r="376" spans="1:41" x14ac:dyDescent="0.3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</row>
    <row r="377" spans="1:41" x14ac:dyDescent="0.3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</row>
    <row r="378" spans="1:41" x14ac:dyDescent="0.3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</row>
    <row r="379" spans="1:41" x14ac:dyDescent="0.3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</row>
    <row r="380" spans="1:41" x14ac:dyDescent="0.3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</row>
    <row r="381" spans="1:41" x14ac:dyDescent="0.3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</row>
    <row r="382" spans="1:41" x14ac:dyDescent="0.3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</row>
    <row r="383" spans="1:41" x14ac:dyDescent="0.3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</row>
    <row r="384" spans="1:41" x14ac:dyDescent="0.3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</row>
    <row r="385" spans="1:41" x14ac:dyDescent="0.3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</row>
    <row r="386" spans="1:41" x14ac:dyDescent="0.3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</row>
    <row r="387" spans="1:41" x14ac:dyDescent="0.3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</row>
    <row r="388" spans="1:41" x14ac:dyDescent="0.3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</row>
    <row r="389" spans="1:41" x14ac:dyDescent="0.3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</row>
    <row r="390" spans="1:41" x14ac:dyDescent="0.3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</row>
    <row r="391" spans="1:41" x14ac:dyDescent="0.3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</row>
    <row r="392" spans="1:41" x14ac:dyDescent="0.3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</row>
    <row r="393" spans="1:41" x14ac:dyDescent="0.3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</row>
    <row r="394" spans="1:41" x14ac:dyDescent="0.3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</row>
    <row r="395" spans="1:41" x14ac:dyDescent="0.3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</row>
    <row r="396" spans="1:41" x14ac:dyDescent="0.3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</row>
    <row r="397" spans="1:41" x14ac:dyDescent="0.3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</row>
    <row r="398" spans="1:41" x14ac:dyDescent="0.3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</row>
    <row r="399" spans="1:41" x14ac:dyDescent="0.3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</row>
    <row r="400" spans="1:41" x14ac:dyDescent="0.3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</row>
    <row r="401" spans="1:41" x14ac:dyDescent="0.3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</row>
    <row r="402" spans="1:41" x14ac:dyDescent="0.3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</row>
    <row r="403" spans="1:41" x14ac:dyDescent="0.3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</row>
    <row r="404" spans="1:41" x14ac:dyDescent="0.3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</row>
    <row r="405" spans="1:41" x14ac:dyDescent="0.3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</row>
    <row r="406" spans="1:41" x14ac:dyDescent="0.3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</row>
    <row r="407" spans="1:41" x14ac:dyDescent="0.3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</row>
    <row r="408" spans="1:41" x14ac:dyDescent="0.3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</row>
    <row r="409" spans="1:41" x14ac:dyDescent="0.3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</row>
    <row r="410" spans="1:41" x14ac:dyDescent="0.3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</row>
    <row r="411" spans="1:41" x14ac:dyDescent="0.3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</row>
    <row r="412" spans="1:41" x14ac:dyDescent="0.3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</row>
    <row r="413" spans="1:41" x14ac:dyDescent="0.3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</row>
    <row r="414" spans="1:41" x14ac:dyDescent="0.3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</row>
    <row r="415" spans="1:41" x14ac:dyDescent="0.3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</row>
    <row r="416" spans="1:41" x14ac:dyDescent="0.3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</row>
    <row r="417" spans="1:41" x14ac:dyDescent="0.3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</row>
    <row r="418" spans="1:41" x14ac:dyDescent="0.3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</row>
    <row r="419" spans="1:41" x14ac:dyDescent="0.3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</row>
    <row r="420" spans="1:41" x14ac:dyDescent="0.3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</row>
    <row r="421" spans="1:41" x14ac:dyDescent="0.3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</row>
    <row r="422" spans="1:41" x14ac:dyDescent="0.3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</row>
    <row r="423" spans="1:41" x14ac:dyDescent="0.3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</row>
    <row r="424" spans="1:41" x14ac:dyDescent="0.3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</row>
    <row r="425" spans="1:41" x14ac:dyDescent="0.3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</row>
    <row r="426" spans="1:41" x14ac:dyDescent="0.3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</row>
    <row r="427" spans="1:41" x14ac:dyDescent="0.3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</row>
    <row r="428" spans="1:41" x14ac:dyDescent="0.3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</row>
    <row r="429" spans="1:41" x14ac:dyDescent="0.3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</row>
    <row r="430" spans="1:41" x14ac:dyDescent="0.3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</row>
    <row r="431" spans="1:41" x14ac:dyDescent="0.3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</row>
    <row r="432" spans="1:41" x14ac:dyDescent="0.3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</row>
    <row r="433" spans="1:41" x14ac:dyDescent="0.3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</row>
    <row r="434" spans="1:41" x14ac:dyDescent="0.3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</row>
    <row r="435" spans="1:41" x14ac:dyDescent="0.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</row>
    <row r="436" spans="1:41" x14ac:dyDescent="0.3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</row>
    <row r="437" spans="1:41" x14ac:dyDescent="0.3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</row>
    <row r="438" spans="1:41" x14ac:dyDescent="0.3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</row>
    <row r="439" spans="1:41" x14ac:dyDescent="0.3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</row>
    <row r="440" spans="1:41" x14ac:dyDescent="0.3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</row>
    <row r="441" spans="1:41" x14ac:dyDescent="0.3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</row>
    <row r="442" spans="1:41" x14ac:dyDescent="0.3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</row>
    <row r="443" spans="1:41" x14ac:dyDescent="0.3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</row>
    <row r="444" spans="1:41" x14ac:dyDescent="0.3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</row>
    <row r="445" spans="1:41" x14ac:dyDescent="0.3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</row>
    <row r="446" spans="1:41" x14ac:dyDescent="0.3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</row>
    <row r="447" spans="1:41" x14ac:dyDescent="0.3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</row>
    <row r="448" spans="1:41" x14ac:dyDescent="0.3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</row>
    <row r="449" spans="1:41" x14ac:dyDescent="0.3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</row>
    <row r="450" spans="1:41" x14ac:dyDescent="0.3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</row>
    <row r="451" spans="1:41" x14ac:dyDescent="0.3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</row>
    <row r="452" spans="1:41" x14ac:dyDescent="0.3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</row>
    <row r="453" spans="1:41" x14ac:dyDescent="0.3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</row>
    <row r="454" spans="1:41" x14ac:dyDescent="0.3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</row>
    <row r="455" spans="1:41" x14ac:dyDescent="0.3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</row>
    <row r="456" spans="1:41" x14ac:dyDescent="0.3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</row>
    <row r="457" spans="1:41" x14ac:dyDescent="0.3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</row>
    <row r="458" spans="1:41" x14ac:dyDescent="0.3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</row>
    <row r="459" spans="1:41" x14ac:dyDescent="0.3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</row>
    <row r="460" spans="1:41" x14ac:dyDescent="0.3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</row>
    <row r="461" spans="1:41" x14ac:dyDescent="0.3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</row>
    <row r="462" spans="1:41" x14ac:dyDescent="0.3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</row>
    <row r="463" spans="1:41" x14ac:dyDescent="0.3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</row>
    <row r="464" spans="1:41" x14ac:dyDescent="0.3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</row>
    <row r="465" spans="1:41" x14ac:dyDescent="0.3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</row>
    <row r="466" spans="1:41" x14ac:dyDescent="0.3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</row>
    <row r="467" spans="1:41" x14ac:dyDescent="0.3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</row>
    <row r="468" spans="1:41" x14ac:dyDescent="0.3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</row>
    <row r="469" spans="1:41" x14ac:dyDescent="0.3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</row>
    <row r="470" spans="1:41" x14ac:dyDescent="0.3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</row>
    <row r="471" spans="1:41" x14ac:dyDescent="0.3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</row>
    <row r="472" spans="1:41" x14ac:dyDescent="0.3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</row>
    <row r="473" spans="1:41" x14ac:dyDescent="0.3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</row>
    <row r="474" spans="1:41" x14ac:dyDescent="0.3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</row>
    <row r="475" spans="1:41" x14ac:dyDescent="0.3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</row>
    <row r="476" spans="1:41" x14ac:dyDescent="0.3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</row>
    <row r="477" spans="1:41" x14ac:dyDescent="0.3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</row>
    <row r="478" spans="1:41" x14ac:dyDescent="0.3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</row>
    <row r="479" spans="1:41" x14ac:dyDescent="0.3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</row>
    <row r="480" spans="1:41" x14ac:dyDescent="0.3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</row>
    <row r="481" spans="1:41" x14ac:dyDescent="0.3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</row>
    <row r="482" spans="1:41" x14ac:dyDescent="0.3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</row>
    <row r="483" spans="1:41" x14ac:dyDescent="0.3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</row>
    <row r="484" spans="1:41" x14ac:dyDescent="0.3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</row>
    <row r="485" spans="1:41" x14ac:dyDescent="0.3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</row>
    <row r="486" spans="1:41" x14ac:dyDescent="0.3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</row>
    <row r="487" spans="1:41" x14ac:dyDescent="0.3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</row>
    <row r="488" spans="1:41" x14ac:dyDescent="0.3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</row>
    <row r="489" spans="1:41" x14ac:dyDescent="0.3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</row>
    <row r="490" spans="1:41" x14ac:dyDescent="0.3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</row>
    <row r="491" spans="1:41" x14ac:dyDescent="0.3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</row>
    <row r="492" spans="1:41" x14ac:dyDescent="0.3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</row>
    <row r="493" spans="1:41" x14ac:dyDescent="0.3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</row>
    <row r="494" spans="1:41" x14ac:dyDescent="0.3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</row>
    <row r="495" spans="1:41" x14ac:dyDescent="0.3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</row>
    <row r="496" spans="1:41" x14ac:dyDescent="0.3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</row>
    <row r="497" spans="1:41" x14ac:dyDescent="0.3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</row>
    <row r="498" spans="1:41" x14ac:dyDescent="0.3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</row>
    <row r="499" spans="1:41" x14ac:dyDescent="0.3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</row>
    <row r="500" spans="1:41" x14ac:dyDescent="0.3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</row>
    <row r="501" spans="1:41" x14ac:dyDescent="0.3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</row>
    <row r="502" spans="1:41" x14ac:dyDescent="0.3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</row>
    <row r="503" spans="1:41" x14ac:dyDescent="0.3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</row>
    <row r="504" spans="1:41" x14ac:dyDescent="0.3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</row>
    <row r="505" spans="1:41" x14ac:dyDescent="0.3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</row>
    <row r="506" spans="1:41" x14ac:dyDescent="0.3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</row>
    <row r="507" spans="1:41" x14ac:dyDescent="0.3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</row>
    <row r="508" spans="1:41" x14ac:dyDescent="0.3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</row>
    <row r="509" spans="1:41" x14ac:dyDescent="0.3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</row>
    <row r="510" spans="1:41" x14ac:dyDescent="0.3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</row>
    <row r="511" spans="1:41" x14ac:dyDescent="0.3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</row>
    <row r="512" spans="1:41" x14ac:dyDescent="0.3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</row>
    <row r="513" spans="1:41" x14ac:dyDescent="0.3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</row>
    <row r="514" spans="1:41" x14ac:dyDescent="0.3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</row>
    <row r="515" spans="1:41" x14ac:dyDescent="0.3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</row>
    <row r="516" spans="1:41" x14ac:dyDescent="0.3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</row>
    <row r="517" spans="1:41" x14ac:dyDescent="0.3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</row>
    <row r="518" spans="1:41" x14ac:dyDescent="0.3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</row>
    <row r="519" spans="1:41" x14ac:dyDescent="0.3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</row>
    <row r="520" spans="1:41" x14ac:dyDescent="0.3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</row>
    <row r="521" spans="1:41" x14ac:dyDescent="0.3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</row>
    <row r="522" spans="1:41" x14ac:dyDescent="0.3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</row>
    <row r="523" spans="1:41" x14ac:dyDescent="0.3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</row>
    <row r="524" spans="1:41" x14ac:dyDescent="0.3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</row>
    <row r="525" spans="1:41" x14ac:dyDescent="0.3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</row>
    <row r="526" spans="1:41" x14ac:dyDescent="0.3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</row>
    <row r="527" spans="1:41" x14ac:dyDescent="0.3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</row>
    <row r="528" spans="1:41" x14ac:dyDescent="0.3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</row>
    <row r="529" spans="1:41" x14ac:dyDescent="0.3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</row>
    <row r="530" spans="1:41" x14ac:dyDescent="0.3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</row>
    <row r="531" spans="1:41" x14ac:dyDescent="0.3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</row>
    <row r="532" spans="1:41" x14ac:dyDescent="0.3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</row>
    <row r="533" spans="1:41" x14ac:dyDescent="0.3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</row>
    <row r="534" spans="1:41" x14ac:dyDescent="0.3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</row>
    <row r="535" spans="1:41" x14ac:dyDescent="0.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</row>
    <row r="536" spans="1:41" x14ac:dyDescent="0.3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</row>
    <row r="537" spans="1:41" x14ac:dyDescent="0.3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</row>
    <row r="538" spans="1:41" x14ac:dyDescent="0.3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</row>
    <row r="539" spans="1:41" x14ac:dyDescent="0.3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</row>
    <row r="540" spans="1:41" x14ac:dyDescent="0.3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</row>
    <row r="541" spans="1:41" x14ac:dyDescent="0.3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</row>
    <row r="542" spans="1:41" x14ac:dyDescent="0.3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</row>
    <row r="543" spans="1:41" x14ac:dyDescent="0.3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</row>
    <row r="544" spans="1:41" x14ac:dyDescent="0.3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</row>
    <row r="545" spans="1:41" x14ac:dyDescent="0.3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</row>
    <row r="546" spans="1:41" x14ac:dyDescent="0.3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</row>
    <row r="547" spans="1:41" x14ac:dyDescent="0.3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</row>
    <row r="548" spans="1:41" x14ac:dyDescent="0.3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</row>
    <row r="549" spans="1:41" x14ac:dyDescent="0.3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</row>
    <row r="550" spans="1:41" x14ac:dyDescent="0.3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</row>
    <row r="551" spans="1:41" x14ac:dyDescent="0.3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</row>
    <row r="552" spans="1:41" x14ac:dyDescent="0.3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</row>
    <row r="553" spans="1:41" x14ac:dyDescent="0.3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</row>
    <row r="554" spans="1:41" x14ac:dyDescent="0.3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</row>
    <row r="555" spans="1:41" x14ac:dyDescent="0.3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</row>
    <row r="556" spans="1:41" x14ac:dyDescent="0.3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</row>
    <row r="557" spans="1:41" x14ac:dyDescent="0.3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</row>
    <row r="558" spans="1:41" x14ac:dyDescent="0.3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</row>
    <row r="559" spans="1:41" x14ac:dyDescent="0.3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</row>
    <row r="560" spans="1:41" x14ac:dyDescent="0.3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</row>
    <row r="561" spans="1:41" x14ac:dyDescent="0.3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</row>
    <row r="562" spans="1:41" x14ac:dyDescent="0.3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</row>
    <row r="563" spans="1:41" x14ac:dyDescent="0.3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</row>
    <row r="564" spans="1:41" x14ac:dyDescent="0.3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</row>
    <row r="565" spans="1:41" x14ac:dyDescent="0.3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</row>
    <row r="566" spans="1:41" x14ac:dyDescent="0.3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</row>
    <row r="567" spans="1:41" x14ac:dyDescent="0.3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</row>
    <row r="568" spans="1:41" x14ac:dyDescent="0.3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</row>
    <row r="569" spans="1:41" x14ac:dyDescent="0.3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</row>
    <row r="570" spans="1:41" x14ac:dyDescent="0.3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</row>
    <row r="571" spans="1:41" x14ac:dyDescent="0.3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</row>
    <row r="572" spans="1:41" x14ac:dyDescent="0.3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</row>
    <row r="573" spans="1:41" x14ac:dyDescent="0.3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</row>
    <row r="574" spans="1:41" x14ac:dyDescent="0.3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</row>
    <row r="575" spans="1:41" x14ac:dyDescent="0.3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</row>
    <row r="576" spans="1:41" x14ac:dyDescent="0.3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</row>
    <row r="577" spans="1:41" x14ac:dyDescent="0.3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</row>
    <row r="578" spans="1:41" x14ac:dyDescent="0.3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</row>
    <row r="579" spans="1:41" x14ac:dyDescent="0.3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</row>
    <row r="580" spans="1:41" x14ac:dyDescent="0.3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</row>
    <row r="581" spans="1:41" x14ac:dyDescent="0.3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</row>
    <row r="582" spans="1:41" x14ac:dyDescent="0.3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</row>
    <row r="583" spans="1:41" x14ac:dyDescent="0.3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</row>
    <row r="584" spans="1:41" x14ac:dyDescent="0.3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</row>
    <row r="585" spans="1:41" x14ac:dyDescent="0.3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</row>
    <row r="586" spans="1:41" x14ac:dyDescent="0.3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</row>
    <row r="587" spans="1:41" x14ac:dyDescent="0.3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</row>
    <row r="588" spans="1:41" x14ac:dyDescent="0.3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</row>
    <row r="589" spans="1:41" x14ac:dyDescent="0.3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</row>
    <row r="590" spans="1:41" x14ac:dyDescent="0.3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</row>
    <row r="591" spans="1:41" x14ac:dyDescent="0.3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</row>
    <row r="592" spans="1:41" x14ac:dyDescent="0.3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</row>
    <row r="593" spans="1:41" x14ac:dyDescent="0.3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</row>
    <row r="594" spans="1:41" x14ac:dyDescent="0.3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</row>
    <row r="595" spans="1:41" x14ac:dyDescent="0.3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</row>
    <row r="596" spans="1:41" x14ac:dyDescent="0.3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</row>
    <row r="597" spans="1:41" x14ac:dyDescent="0.3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</row>
    <row r="598" spans="1:41" x14ac:dyDescent="0.3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</row>
    <row r="599" spans="1:41" x14ac:dyDescent="0.3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</row>
    <row r="600" spans="1:41" x14ac:dyDescent="0.3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</row>
    <row r="601" spans="1:41" x14ac:dyDescent="0.3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</row>
    <row r="602" spans="1:41" x14ac:dyDescent="0.3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</row>
    <row r="603" spans="1:41" x14ac:dyDescent="0.3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</row>
    <row r="604" spans="1:41" x14ac:dyDescent="0.3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</row>
    <row r="605" spans="1:41" x14ac:dyDescent="0.3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</row>
    <row r="606" spans="1:41" x14ac:dyDescent="0.3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</row>
    <row r="607" spans="1:41" x14ac:dyDescent="0.3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</row>
    <row r="608" spans="1:41" x14ac:dyDescent="0.3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</row>
    <row r="609" spans="1:41" x14ac:dyDescent="0.3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</row>
    <row r="610" spans="1:41" x14ac:dyDescent="0.3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</row>
    <row r="611" spans="1:41" x14ac:dyDescent="0.3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</row>
    <row r="612" spans="1:41" x14ac:dyDescent="0.3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</row>
    <row r="613" spans="1:41" x14ac:dyDescent="0.3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</row>
    <row r="614" spans="1:41" x14ac:dyDescent="0.3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</row>
    <row r="615" spans="1:41" x14ac:dyDescent="0.3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</row>
    <row r="616" spans="1:41" x14ac:dyDescent="0.3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</row>
    <row r="617" spans="1:41" x14ac:dyDescent="0.3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</row>
    <row r="618" spans="1:41" x14ac:dyDescent="0.3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</row>
    <row r="619" spans="1:41" x14ac:dyDescent="0.3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</row>
    <row r="620" spans="1:41" x14ac:dyDescent="0.3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</row>
    <row r="621" spans="1:41" x14ac:dyDescent="0.3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</row>
    <row r="622" spans="1:41" x14ac:dyDescent="0.3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</row>
    <row r="623" spans="1:41" x14ac:dyDescent="0.3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</row>
    <row r="624" spans="1:41" x14ac:dyDescent="0.3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</row>
    <row r="625" spans="1:41" x14ac:dyDescent="0.3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</row>
    <row r="626" spans="1:41" x14ac:dyDescent="0.3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</row>
    <row r="627" spans="1:41" x14ac:dyDescent="0.3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</row>
    <row r="628" spans="1:41" x14ac:dyDescent="0.3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</row>
    <row r="629" spans="1:41" x14ac:dyDescent="0.3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</row>
    <row r="630" spans="1:41" x14ac:dyDescent="0.3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</row>
    <row r="631" spans="1:41" x14ac:dyDescent="0.3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</row>
    <row r="632" spans="1:41" x14ac:dyDescent="0.3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</row>
    <row r="633" spans="1:41" x14ac:dyDescent="0.3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</row>
    <row r="634" spans="1:41" x14ac:dyDescent="0.3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</row>
    <row r="635" spans="1:41" x14ac:dyDescent="0.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</row>
    <row r="636" spans="1:41" x14ac:dyDescent="0.3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</row>
    <row r="637" spans="1:41" x14ac:dyDescent="0.3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</row>
    <row r="638" spans="1:41" x14ac:dyDescent="0.3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</row>
    <row r="639" spans="1:41" x14ac:dyDescent="0.3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</row>
    <row r="640" spans="1:41" x14ac:dyDescent="0.3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</row>
    <row r="641" spans="1:41" x14ac:dyDescent="0.3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</row>
    <row r="642" spans="1:41" x14ac:dyDescent="0.3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</row>
    <row r="643" spans="1:41" x14ac:dyDescent="0.3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</row>
    <row r="644" spans="1:41" x14ac:dyDescent="0.3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</row>
    <row r="645" spans="1:41" x14ac:dyDescent="0.3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</row>
    <row r="646" spans="1:41" x14ac:dyDescent="0.3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</row>
    <row r="647" spans="1:41" x14ac:dyDescent="0.3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</row>
    <row r="648" spans="1:41" x14ac:dyDescent="0.3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</row>
    <row r="649" spans="1:41" x14ac:dyDescent="0.3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</row>
    <row r="650" spans="1:41" x14ac:dyDescent="0.3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</row>
    <row r="651" spans="1:41" x14ac:dyDescent="0.3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</row>
    <row r="652" spans="1:41" x14ac:dyDescent="0.3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</row>
    <row r="653" spans="1:41" x14ac:dyDescent="0.3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</row>
    <row r="654" spans="1:41" x14ac:dyDescent="0.3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</row>
    <row r="655" spans="1:41" x14ac:dyDescent="0.3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</row>
    <row r="656" spans="1:41" x14ac:dyDescent="0.3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</row>
    <row r="657" spans="1:41" x14ac:dyDescent="0.3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</row>
    <row r="658" spans="1:41" x14ac:dyDescent="0.3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</row>
    <row r="659" spans="1:41" x14ac:dyDescent="0.3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</row>
    <row r="660" spans="1:41" x14ac:dyDescent="0.3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</row>
    <row r="661" spans="1:41" x14ac:dyDescent="0.3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</row>
    <row r="662" spans="1:41" x14ac:dyDescent="0.3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</row>
    <row r="663" spans="1:41" x14ac:dyDescent="0.3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</row>
    <row r="664" spans="1:41" x14ac:dyDescent="0.3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</row>
    <row r="665" spans="1:41" x14ac:dyDescent="0.3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</row>
    <row r="666" spans="1:41" x14ac:dyDescent="0.3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</row>
    <row r="667" spans="1:41" x14ac:dyDescent="0.3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</row>
    <row r="668" spans="1:41" x14ac:dyDescent="0.3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</row>
    <row r="669" spans="1:41" x14ac:dyDescent="0.3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</row>
    <row r="670" spans="1:41" x14ac:dyDescent="0.3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</row>
    <row r="671" spans="1:41" x14ac:dyDescent="0.3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</row>
    <row r="672" spans="1:41" x14ac:dyDescent="0.3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</row>
    <row r="673" spans="1:41" x14ac:dyDescent="0.3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</row>
    <row r="674" spans="1:41" x14ac:dyDescent="0.3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</row>
    <row r="675" spans="1:41" x14ac:dyDescent="0.3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</row>
    <row r="676" spans="1:41" x14ac:dyDescent="0.3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</row>
    <row r="677" spans="1:41" x14ac:dyDescent="0.3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</row>
    <row r="678" spans="1:41" x14ac:dyDescent="0.3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</row>
    <row r="679" spans="1:41" x14ac:dyDescent="0.3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</row>
    <row r="680" spans="1:41" x14ac:dyDescent="0.3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</row>
    <row r="681" spans="1:41" x14ac:dyDescent="0.3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</row>
    <row r="682" spans="1:41" x14ac:dyDescent="0.3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</row>
    <row r="683" spans="1:41" x14ac:dyDescent="0.3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</row>
    <row r="684" spans="1:41" x14ac:dyDescent="0.3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</row>
    <row r="685" spans="1:41" x14ac:dyDescent="0.3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</row>
    <row r="686" spans="1:41" x14ac:dyDescent="0.3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</row>
    <row r="687" spans="1:41" x14ac:dyDescent="0.3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</row>
    <row r="688" spans="1:41" x14ac:dyDescent="0.3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</row>
    <row r="689" spans="1:41" x14ac:dyDescent="0.3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</row>
    <row r="690" spans="1:41" x14ac:dyDescent="0.3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</row>
    <row r="691" spans="1:41" x14ac:dyDescent="0.3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</row>
    <row r="692" spans="1:41" x14ac:dyDescent="0.3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</row>
    <row r="693" spans="1:41" x14ac:dyDescent="0.3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</row>
    <row r="694" spans="1:41" x14ac:dyDescent="0.3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</row>
    <row r="695" spans="1:41" x14ac:dyDescent="0.3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</row>
    <row r="696" spans="1:41" x14ac:dyDescent="0.3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</row>
    <row r="697" spans="1:41" x14ac:dyDescent="0.3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</row>
    <row r="698" spans="1:41" x14ac:dyDescent="0.3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</row>
    <row r="699" spans="1:41" x14ac:dyDescent="0.3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</row>
    <row r="700" spans="1:41" x14ac:dyDescent="0.3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</row>
    <row r="701" spans="1:41" x14ac:dyDescent="0.3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</row>
    <row r="702" spans="1:41" x14ac:dyDescent="0.3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</row>
    <row r="703" spans="1:41" x14ac:dyDescent="0.3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</row>
    <row r="704" spans="1:41" x14ac:dyDescent="0.3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</row>
    <row r="705" spans="1:41" x14ac:dyDescent="0.3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</row>
    <row r="706" spans="1:41" x14ac:dyDescent="0.3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</row>
    <row r="707" spans="1:41" x14ac:dyDescent="0.3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</row>
    <row r="708" spans="1:41" x14ac:dyDescent="0.3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</row>
    <row r="709" spans="1:41" x14ac:dyDescent="0.3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</row>
    <row r="710" spans="1:41" x14ac:dyDescent="0.3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</row>
    <row r="711" spans="1:41" x14ac:dyDescent="0.3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</row>
    <row r="712" spans="1:41" x14ac:dyDescent="0.3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</row>
    <row r="713" spans="1:41" x14ac:dyDescent="0.3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</row>
    <row r="714" spans="1:41" x14ac:dyDescent="0.3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</row>
    <row r="715" spans="1:41" x14ac:dyDescent="0.3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</row>
    <row r="716" spans="1:41" x14ac:dyDescent="0.3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</row>
    <row r="717" spans="1:41" x14ac:dyDescent="0.3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</row>
    <row r="718" spans="1:41" x14ac:dyDescent="0.3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</row>
    <row r="719" spans="1:41" x14ac:dyDescent="0.3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</row>
    <row r="720" spans="1:41" x14ac:dyDescent="0.3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</row>
    <row r="721" spans="1:41" x14ac:dyDescent="0.3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</row>
    <row r="722" spans="1:41" x14ac:dyDescent="0.3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</row>
    <row r="723" spans="1:41" x14ac:dyDescent="0.3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</row>
    <row r="724" spans="1:41" x14ac:dyDescent="0.3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</row>
    <row r="725" spans="1:41" x14ac:dyDescent="0.3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</row>
    <row r="726" spans="1:41" x14ac:dyDescent="0.3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</row>
    <row r="727" spans="1:41" x14ac:dyDescent="0.3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</row>
    <row r="728" spans="1:41" x14ac:dyDescent="0.3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</row>
    <row r="729" spans="1:41" x14ac:dyDescent="0.3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</row>
    <row r="730" spans="1:41" x14ac:dyDescent="0.3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</row>
    <row r="731" spans="1:41" x14ac:dyDescent="0.3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</row>
    <row r="732" spans="1:41" x14ac:dyDescent="0.3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</row>
    <row r="733" spans="1:41" x14ac:dyDescent="0.3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</row>
    <row r="734" spans="1:41" x14ac:dyDescent="0.3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</row>
    <row r="735" spans="1:41" x14ac:dyDescent="0.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</row>
    <row r="736" spans="1:41" x14ac:dyDescent="0.3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</row>
    <row r="737" spans="1:41" x14ac:dyDescent="0.3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</row>
    <row r="738" spans="1:41" x14ac:dyDescent="0.3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</row>
    <row r="739" spans="1:41" x14ac:dyDescent="0.3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</row>
    <row r="740" spans="1:41" x14ac:dyDescent="0.3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</row>
    <row r="741" spans="1:41" x14ac:dyDescent="0.35">
      <c r="A741" s="17"/>
      <c r="B741" s="17"/>
      <c r="C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</row>
    <row r="742" spans="1:41" x14ac:dyDescent="0.35">
      <c r="A742" s="17"/>
      <c r="B742" s="17"/>
      <c r="C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</row>
    <row r="743" spans="1:41" x14ac:dyDescent="0.35">
      <c r="A743" s="17"/>
      <c r="B743" s="17"/>
      <c r="C743" s="17">
        <v>0.25</v>
      </c>
      <c r="G743" s="17"/>
      <c r="H743" s="17"/>
      <c r="I743" s="17"/>
      <c r="J743" s="17"/>
      <c r="K743" s="17"/>
      <c r="L743" s="17"/>
      <c r="M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I743" s="17"/>
      <c r="AJ743" s="17"/>
      <c r="AK743" s="17"/>
      <c r="AL743" s="17"/>
      <c r="AM743" s="17"/>
      <c r="AN743" s="17"/>
      <c r="AO743" s="17"/>
    </row>
    <row r="744" spans="1:41" x14ac:dyDescent="0.35">
      <c r="A744" s="17"/>
      <c r="B744" s="17"/>
      <c r="G744" s="17"/>
      <c r="H744" s="17"/>
      <c r="I744" s="17"/>
      <c r="J744" s="17"/>
      <c r="K744" s="17"/>
      <c r="L744" s="17"/>
      <c r="M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I744" s="17"/>
      <c r="AJ744" s="17"/>
      <c r="AK744" s="17"/>
      <c r="AL744" s="17"/>
      <c r="AM744" s="17"/>
      <c r="AN744" s="17"/>
      <c r="AO744" s="17"/>
    </row>
    <row r="745" spans="1:41" x14ac:dyDescent="0.35">
      <c r="B745" s="17">
        <v>1</v>
      </c>
    </row>
  </sheetData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BE173-324F-4A9D-9216-6A1293FFA093}">
  <dimension ref="A1:BE177"/>
  <sheetViews>
    <sheetView zoomScale="85" zoomScaleNormal="85" workbookViewId="0">
      <pane xSplit="4" ySplit="1" topLeftCell="AC26" activePane="bottomRight" state="frozen"/>
      <selection pane="topRight" activeCell="E1" sqref="E1"/>
      <selection pane="bottomLeft" activeCell="A2" sqref="A2"/>
      <selection pane="bottomRight" activeCell="B55" sqref="B55"/>
    </sheetView>
  </sheetViews>
  <sheetFormatPr defaultRowHeight="14.5" x14ac:dyDescent="0.35"/>
  <cols>
    <col min="2" max="3" width="13.453125" customWidth="1"/>
    <col min="5" max="25" width="8.7265625" customWidth="1"/>
    <col min="26" max="44" width="12.26953125" customWidth="1"/>
  </cols>
  <sheetData>
    <row r="1" spans="1:52" s="54" customFormat="1" x14ac:dyDescent="0.35">
      <c r="A1" s="169"/>
      <c r="E1" s="30">
        <v>1971</v>
      </c>
      <c r="F1" s="30">
        <f>E1+1</f>
        <v>1972</v>
      </c>
      <c r="G1" s="30">
        <f t="shared" ref="G1:X1" si="0">F1+1</f>
        <v>1973</v>
      </c>
      <c r="H1" s="30">
        <f t="shared" si="0"/>
        <v>1974</v>
      </c>
      <c r="I1" s="30">
        <f t="shared" si="0"/>
        <v>1975</v>
      </c>
      <c r="J1" s="30">
        <f t="shared" si="0"/>
        <v>1976</v>
      </c>
      <c r="K1" s="30">
        <f t="shared" si="0"/>
        <v>1977</v>
      </c>
      <c r="L1" s="30">
        <f t="shared" si="0"/>
        <v>1978</v>
      </c>
      <c r="M1" s="30">
        <f t="shared" si="0"/>
        <v>1979</v>
      </c>
      <c r="N1" s="30">
        <f t="shared" si="0"/>
        <v>1980</v>
      </c>
      <c r="O1" s="30">
        <f t="shared" si="0"/>
        <v>1981</v>
      </c>
      <c r="P1" s="30">
        <f t="shared" si="0"/>
        <v>1982</v>
      </c>
      <c r="Q1" s="30">
        <f t="shared" si="0"/>
        <v>1983</v>
      </c>
      <c r="R1" s="30">
        <f t="shared" si="0"/>
        <v>1984</v>
      </c>
      <c r="S1" s="30">
        <f t="shared" si="0"/>
        <v>1985</v>
      </c>
      <c r="T1" s="30">
        <f t="shared" si="0"/>
        <v>1986</v>
      </c>
      <c r="U1" s="30">
        <f t="shared" si="0"/>
        <v>1987</v>
      </c>
      <c r="V1" s="30">
        <f t="shared" si="0"/>
        <v>1988</v>
      </c>
      <c r="W1" s="30">
        <f t="shared" si="0"/>
        <v>1989</v>
      </c>
      <c r="X1" s="30">
        <f t="shared" si="0"/>
        <v>1990</v>
      </c>
      <c r="Y1" s="30">
        <v>1991</v>
      </c>
      <c r="Z1" s="30">
        <v>1992</v>
      </c>
      <c r="AA1" s="30">
        <v>1993</v>
      </c>
      <c r="AB1" s="30">
        <v>1994</v>
      </c>
      <c r="AC1" s="30">
        <v>1995</v>
      </c>
      <c r="AD1" s="30">
        <v>1996</v>
      </c>
      <c r="AE1" s="30">
        <v>1997</v>
      </c>
      <c r="AF1" s="30">
        <v>1998</v>
      </c>
      <c r="AG1" s="30">
        <v>1999</v>
      </c>
      <c r="AH1" s="30">
        <v>2000</v>
      </c>
      <c r="AI1" s="30">
        <v>2001</v>
      </c>
      <c r="AJ1" s="30">
        <v>2002</v>
      </c>
      <c r="AK1" s="30">
        <v>2003</v>
      </c>
      <c r="AL1" s="30">
        <v>2004</v>
      </c>
      <c r="AM1" s="30">
        <v>2005</v>
      </c>
      <c r="AN1" s="30">
        <v>2006</v>
      </c>
      <c r="AO1" s="30">
        <v>2007</v>
      </c>
      <c r="AP1" s="30">
        <v>2008</v>
      </c>
      <c r="AQ1" s="30">
        <v>2009</v>
      </c>
      <c r="AR1" s="30">
        <v>2010</v>
      </c>
      <c r="AS1" s="30">
        <f t="shared" ref="AS1:AZ1" si="1">AR1+1</f>
        <v>2011</v>
      </c>
      <c r="AT1" s="30">
        <f t="shared" si="1"/>
        <v>2012</v>
      </c>
      <c r="AU1" s="30">
        <f t="shared" si="1"/>
        <v>2013</v>
      </c>
      <c r="AV1" s="30">
        <f t="shared" si="1"/>
        <v>2014</v>
      </c>
      <c r="AW1" s="30">
        <f t="shared" si="1"/>
        <v>2015</v>
      </c>
      <c r="AX1" s="30">
        <f t="shared" si="1"/>
        <v>2016</v>
      </c>
      <c r="AY1" s="30">
        <f t="shared" si="1"/>
        <v>2017</v>
      </c>
      <c r="AZ1" s="30">
        <f t="shared" si="1"/>
        <v>2018</v>
      </c>
    </row>
    <row r="3" spans="1:52" x14ac:dyDescent="0.35">
      <c r="A3" t="str">
        <f>'LAO Summary'!A4</f>
        <v>A</v>
      </c>
      <c r="B3" s="52" t="str">
        <f>'LAO Summary'!B4</f>
        <v>Harvested NPPo (MT C)</v>
      </c>
      <c r="C3" s="52"/>
      <c r="D3" s="52"/>
    </row>
    <row r="4" spans="1:52" x14ac:dyDescent="0.35">
      <c r="A4" s="52"/>
      <c r="B4" s="52"/>
      <c r="C4" s="52"/>
    </row>
    <row r="5" spans="1:52" x14ac:dyDescent="0.35">
      <c r="A5" s="52"/>
      <c r="B5" s="52"/>
      <c r="C5" s="52" t="str">
        <f>'LAO Summary'!C6</f>
        <v>Wood Harvest</v>
      </c>
      <c r="Z5" s="262">
        <f>'LAO Summary'!Z6/'LAO Summary'!Z26</f>
        <v>0.18741818405254712</v>
      </c>
      <c r="AA5" s="262">
        <f>'LAO Summary'!AA6/'LAO Summary'!AA26</f>
        <v>0.19105560406296143</v>
      </c>
      <c r="AB5" s="262">
        <f>'LAO Summary'!AB6/'LAO Summary'!AB26</f>
        <v>0.18936510684211441</v>
      </c>
      <c r="AC5" s="262">
        <f>'LAO Summary'!AC6/'LAO Summary'!AC26</f>
        <v>0.19557299194964436</v>
      </c>
      <c r="AD5" s="262">
        <f>'LAO Summary'!AD6/'LAO Summary'!AD26</f>
        <v>0.21716979981126919</v>
      </c>
      <c r="AE5" s="262">
        <f>'LAO Summary'!AE6/'LAO Summary'!AE26</f>
        <v>0.21185791905366119</v>
      </c>
      <c r="AF5" s="262">
        <f>'LAO Summary'!AF6/'LAO Summary'!AF26</f>
        <v>0.17598623035928629</v>
      </c>
      <c r="AG5" s="262">
        <f>'LAO Summary'!AG6/'LAO Summary'!AG26</f>
        <v>0.21594665140181307</v>
      </c>
      <c r="AH5" s="262">
        <f>'LAO Summary'!AH6/'LAO Summary'!AH26</f>
        <v>0.21839846408036945</v>
      </c>
      <c r="AI5" s="262">
        <f>'LAO Summary'!AI6/'LAO Summary'!AI26</f>
        <v>0.232861373057867</v>
      </c>
      <c r="AJ5" s="262">
        <f>'LAO Summary'!AJ6/'LAO Summary'!AJ26</f>
        <v>0.19245810061547838</v>
      </c>
      <c r="AK5" s="262">
        <f>'LAO Summary'!AK6/'LAO Summary'!AK26</f>
        <v>0.18182042749690225</v>
      </c>
      <c r="AL5" s="262">
        <f>'LAO Summary'!AL6/'LAO Summary'!AL26</f>
        <v>0.11164765200918612</v>
      </c>
      <c r="AM5" s="262">
        <f>'LAO Summary'!AM6/'LAO Summary'!AM26</f>
        <v>0.14801601506463552</v>
      </c>
      <c r="AN5" s="262">
        <f>'LAO Summary'!AN6/'LAO Summary'!AN26</f>
        <v>0.18490951979239853</v>
      </c>
      <c r="AO5" s="262">
        <f>'LAO Summary'!AO6/'LAO Summary'!AO26</f>
        <v>0.1032877145774608</v>
      </c>
      <c r="AP5" s="262">
        <f>'LAO Summary'!AP6/'LAO Summary'!AP26</f>
        <v>0.1902268297961637</v>
      </c>
      <c r="AQ5" s="262">
        <f>'LAO Summary'!AQ6/'LAO Summary'!AQ26</f>
        <v>0.16887610945621628</v>
      </c>
      <c r="AR5" s="262">
        <f>'LAO Summary'!AR6/'LAO Summary'!AR26</f>
        <v>0.12673014287597675</v>
      </c>
      <c r="AS5" s="262"/>
    </row>
    <row r="6" spans="1:52" x14ac:dyDescent="0.35">
      <c r="A6" s="52"/>
      <c r="B6" s="52"/>
      <c r="C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52" x14ac:dyDescent="0.35">
      <c r="A7" s="52"/>
      <c r="B7" s="52"/>
      <c r="C7" s="52" t="str">
        <f>'LAO Summary'!C8</f>
        <v>Forest Converted to Pasture</v>
      </c>
      <c r="Z7" s="262">
        <f>'LAO Summary'!Z8/'LAO Summary'!Z26</f>
        <v>0</v>
      </c>
      <c r="AA7" s="262">
        <f>'LAO Summary'!AA8/'LAO Summary'!AA26</f>
        <v>0</v>
      </c>
      <c r="AB7" s="262">
        <f>'LAO Summary'!AB8/'LAO Summary'!AB26</f>
        <v>0</v>
      </c>
      <c r="AC7" s="262">
        <f>'LAO Summary'!AC8/'LAO Summary'!AC26</f>
        <v>0</v>
      </c>
      <c r="AD7" s="262">
        <f>'LAO Summary'!AD8/'LAO Summary'!AD26</f>
        <v>0</v>
      </c>
      <c r="AE7" s="262">
        <f>'LAO Summary'!AE8/'LAO Summary'!AE26</f>
        <v>0</v>
      </c>
      <c r="AF7" s="262">
        <f>'LAO Summary'!AF8/'LAO Summary'!AF26</f>
        <v>0</v>
      </c>
      <c r="AG7" s="262">
        <f>'LAO Summary'!AG8/'LAO Summary'!AG26</f>
        <v>0</v>
      </c>
      <c r="AH7" s="262">
        <f>'LAO Summary'!AH8/'LAO Summary'!AH26</f>
        <v>0</v>
      </c>
      <c r="AI7" s="262">
        <f>'LAO Summary'!AI8/'LAO Summary'!AI26</f>
        <v>0</v>
      </c>
      <c r="AJ7" s="262">
        <f>'LAO Summary'!AJ8/'LAO Summary'!AJ26</f>
        <v>0</v>
      </c>
      <c r="AK7" s="262">
        <f>'LAO Summary'!AK8/'LAO Summary'!AK26</f>
        <v>0</v>
      </c>
      <c r="AL7" s="262">
        <f>'LAO Summary'!AL8/'LAO Summary'!AL26</f>
        <v>0</v>
      </c>
      <c r="AM7" s="262">
        <f>'LAO Summary'!AM8/'LAO Summary'!AM26</f>
        <v>0</v>
      </c>
      <c r="AN7" s="262">
        <f>'LAO Summary'!AN8/'LAO Summary'!AN26</f>
        <v>0</v>
      </c>
      <c r="AO7" s="262">
        <f>'LAO Summary'!AO8/'LAO Summary'!AO26</f>
        <v>0</v>
      </c>
      <c r="AP7" s="262">
        <f>'LAO Summary'!AP8/'LAO Summary'!AP26</f>
        <v>0</v>
      </c>
      <c r="AQ7" s="262">
        <f>'LAO Summary'!AQ8/'LAO Summary'!AQ26</f>
        <v>0</v>
      </c>
      <c r="AR7" s="262">
        <f>'LAO Summary'!AR8/'LAO Summary'!AR26</f>
        <v>0</v>
      </c>
      <c r="AS7" s="262"/>
    </row>
    <row r="8" spans="1:52" x14ac:dyDescent="0.35">
      <c r="A8" s="52"/>
      <c r="B8" s="52"/>
      <c r="C8" s="52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52" x14ac:dyDescent="0.35">
      <c r="A9" s="52"/>
      <c r="B9" s="52"/>
      <c r="C9" s="52" t="str">
        <f>'LAO Summary'!C10</f>
        <v>Permanent Crops</v>
      </c>
      <c r="Z9" s="262">
        <f>'LAO Summary'!Z10/'LAO Summary'!Z26</f>
        <v>7.6657930721518816E-4</v>
      </c>
      <c r="AA9" s="262">
        <f>'LAO Summary'!AA10/'LAO Summary'!AA26</f>
        <v>7.8430394829605927E-4</v>
      </c>
      <c r="AB9" s="262">
        <f>'LAO Summary'!AB10/'LAO Summary'!AB26</f>
        <v>8.1926183436930417E-4</v>
      </c>
      <c r="AC9" s="262">
        <f>'LAO Summary'!AC10/'LAO Summary'!AC26</f>
        <v>7.6159022875093674E-4</v>
      </c>
      <c r="AD9" s="262">
        <f>'LAO Summary'!AD10/'LAO Summary'!AD26</f>
        <v>9.4730694932498535E-4</v>
      </c>
      <c r="AE9" s="262">
        <f>'LAO Summary'!AE10/'LAO Summary'!AE26</f>
        <v>1.0481854022120235E-3</v>
      </c>
      <c r="AF9" s="262">
        <f>'LAO Summary'!AF10/'LAO Summary'!AF26</f>
        <v>1.059992717475543E-3</v>
      </c>
      <c r="AG9" s="262">
        <f>'LAO Summary'!AG10/'LAO Summary'!AG26</f>
        <v>1.2872860121542996E-3</v>
      </c>
      <c r="AH9" s="262">
        <f>'LAO Summary'!AH10/'LAO Summary'!AH26</f>
        <v>1.4903946455978199E-3</v>
      </c>
      <c r="AI9" s="262">
        <f>'LAO Summary'!AI10/'LAO Summary'!AI26</f>
        <v>1.7194839773078453E-3</v>
      </c>
      <c r="AJ9" s="262">
        <f>'LAO Summary'!AJ10/'LAO Summary'!AJ26</f>
        <v>2.0362742479227724E-3</v>
      </c>
      <c r="AK9" s="262">
        <f>'LAO Summary'!AK10/'LAO Summary'!AK26</f>
        <v>2.1377802032117189E-3</v>
      </c>
      <c r="AL9" s="262">
        <f>'LAO Summary'!AL10/'LAO Summary'!AL26</f>
        <v>1.2874055238922698E-3</v>
      </c>
      <c r="AM9" s="262">
        <f>'LAO Summary'!AM10/'LAO Summary'!AM26</f>
        <v>1.7708342148796711E-3</v>
      </c>
      <c r="AN9" s="262">
        <f>'LAO Summary'!AN10/'LAO Summary'!AN26</f>
        <v>2.2335809427874481E-3</v>
      </c>
      <c r="AO9" s="262">
        <f>'LAO Summary'!AO10/'LAO Summary'!AO26</f>
        <v>1.5610253831953567E-3</v>
      </c>
      <c r="AP9" s="262">
        <f>'LAO Summary'!AP10/'LAO Summary'!AP26</f>
        <v>2.6758395283147914E-3</v>
      </c>
      <c r="AQ9" s="262">
        <f>'LAO Summary'!AQ10/'LAO Summary'!AQ26</f>
        <v>2.7575269362761735E-3</v>
      </c>
      <c r="AR9" s="262">
        <f>'LAO Summary'!AR10/'LAO Summary'!AR26</f>
        <v>1.837322336281546E-3</v>
      </c>
      <c r="AS9" s="262"/>
    </row>
    <row r="10" spans="1:52" x14ac:dyDescent="0.35">
      <c r="A10" s="52"/>
      <c r="B10" s="52"/>
      <c r="C10" s="52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52" x14ac:dyDescent="0.35">
      <c r="A11" s="52"/>
      <c r="B11" s="52"/>
      <c r="C11" s="52" t="str">
        <f>'LAO Summary'!C12</f>
        <v>Grazed NPP</v>
      </c>
      <c r="Z11" s="262">
        <f>'LAO Summary'!Z12/'LAO Summary'!Z26</f>
        <v>0.17478441974223827</v>
      </c>
      <c r="AA11" s="262">
        <f>'LAO Summary'!AA12/'LAO Summary'!AA26</f>
        <v>0.17374304426304621</v>
      </c>
      <c r="AB11" s="262">
        <f>'LAO Summary'!AB12/'LAO Summary'!AB26</f>
        <v>0.17600654095251184</v>
      </c>
      <c r="AC11" s="262">
        <f>'LAO Summary'!AC12/'LAO Summary'!AC26</f>
        <v>0.18141980540623243</v>
      </c>
      <c r="AD11" s="262">
        <f>'LAO Summary'!AD12/'LAO Summary'!AD26</f>
        <v>0.21219347284918685</v>
      </c>
      <c r="AE11" s="262">
        <f>'LAO Summary'!AE12/'LAO Summary'!AE26</f>
        <v>0.21186582605641871</v>
      </c>
      <c r="AF11" s="262">
        <f>'LAO Summary'!AF12/'LAO Summary'!AF26</f>
        <v>0.1605581003902436</v>
      </c>
      <c r="AG11" s="262">
        <f>'LAO Summary'!AG12/'LAO Summary'!AG26</f>
        <v>0.1610866048215138</v>
      </c>
      <c r="AH11" s="262">
        <f>'LAO Summary'!AH12/'LAO Summary'!AH26</f>
        <v>0.18401319809469852</v>
      </c>
      <c r="AI11" s="262">
        <f>'LAO Summary'!AI12/'LAO Summary'!AI26</f>
        <v>0.20372109734306085</v>
      </c>
      <c r="AJ11" s="262">
        <f>'LAO Summary'!AJ12/'LAO Summary'!AJ26</f>
        <v>0.17356761762296283</v>
      </c>
      <c r="AK11" s="262">
        <f>'LAO Summary'!AK12/'LAO Summary'!AK26</f>
        <v>0.17183374672087945</v>
      </c>
      <c r="AL11" s="262">
        <f>'LAO Summary'!AL12/'LAO Summary'!AL26</f>
        <v>0.10562627104750297</v>
      </c>
      <c r="AM11" s="262">
        <f>'LAO Summary'!AM12/'LAO Summary'!AM26</f>
        <v>0.13579307166430821</v>
      </c>
      <c r="AN11" s="262">
        <f>'LAO Summary'!AN12/'LAO Summary'!AN26</f>
        <v>0.16996307660342616</v>
      </c>
      <c r="AO11" s="262">
        <f>'LAO Summary'!AO12/'LAO Summary'!AO26</f>
        <v>9.585488569569682E-2</v>
      </c>
      <c r="AP11" s="262">
        <f>'LAO Summary'!AP12/'LAO Summary'!AP26</f>
        <v>0.17255552201416968</v>
      </c>
      <c r="AQ11" s="262">
        <f>'LAO Summary'!AQ12/'LAO Summary'!AQ26</f>
        <v>0.15949334975844265</v>
      </c>
      <c r="AR11" s="262">
        <f>'LAO Summary'!AR12/'LAO Summary'!AR26</f>
        <v>0.11098805220538972</v>
      </c>
      <c r="AS11" s="262"/>
    </row>
    <row r="12" spans="1:52" x14ac:dyDescent="0.35">
      <c r="A12" s="52"/>
      <c r="B12" s="52"/>
      <c r="C12" s="52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52" x14ac:dyDescent="0.35">
      <c r="A13" s="52"/>
      <c r="B13" s="52" t="str">
        <f>'LAO Summary'!B14</f>
        <v>Total NPPh</v>
      </c>
      <c r="C13" s="52"/>
      <c r="Z13" s="262">
        <f>'LAO Summary'!Z14/'LAO Summary'!Z26</f>
        <v>0.3629691831020006</v>
      </c>
      <c r="AA13" s="262">
        <f>'LAO Summary'!AA14/'LAO Summary'!AA26</f>
        <v>0.36558295227430371</v>
      </c>
      <c r="AB13" s="262">
        <f>'LAO Summary'!AB14/'LAO Summary'!AB26</f>
        <v>0.36619090962899553</v>
      </c>
      <c r="AC13" s="262">
        <f>'LAO Summary'!AC14/'LAO Summary'!AC26</f>
        <v>0.37775438758462776</v>
      </c>
      <c r="AD13" s="262">
        <f>'LAO Summary'!AD14/'LAO Summary'!AD26</f>
        <v>0.43031057960978103</v>
      </c>
      <c r="AE13" s="262">
        <f>'LAO Summary'!AE14/'LAO Summary'!AE26</f>
        <v>0.4247719305122919</v>
      </c>
      <c r="AF13" s="262">
        <f>'LAO Summary'!AF14/'LAO Summary'!AF26</f>
        <v>0.33760432346700547</v>
      </c>
      <c r="AG13" s="262">
        <f>'LAO Summary'!AG14/'LAO Summary'!AG26</f>
        <v>0.37832054223548112</v>
      </c>
      <c r="AH13" s="262">
        <f>'LAO Summary'!AH14/'LAO Summary'!AH26</f>
        <v>0.40390205682066582</v>
      </c>
      <c r="AI13" s="262">
        <f>'LAO Summary'!AI14/'LAO Summary'!AI26</f>
        <v>0.43830195437823571</v>
      </c>
      <c r="AJ13" s="262">
        <f>'LAO Summary'!AJ14/'LAO Summary'!AJ26</f>
        <v>0.36806199248636401</v>
      </c>
      <c r="AK13" s="262">
        <f>'LAO Summary'!AK14/'LAO Summary'!AK26</f>
        <v>0.35579195442099343</v>
      </c>
      <c r="AL13" s="262">
        <f>'LAO Summary'!AL14/'LAO Summary'!AL26</f>
        <v>0.21856132858058136</v>
      </c>
      <c r="AM13" s="262">
        <f>'LAO Summary'!AM14/'LAO Summary'!AM26</f>
        <v>0.28557992094382334</v>
      </c>
      <c r="AN13" s="262">
        <f>'LAO Summary'!AN14/'LAO Summary'!AN26</f>
        <v>0.35710617733861216</v>
      </c>
      <c r="AO13" s="262">
        <f>'LAO Summary'!AO14/'LAO Summary'!AO26</f>
        <v>0.20070362565635297</v>
      </c>
      <c r="AP13" s="262">
        <f>'LAO Summary'!AP14/'LAO Summary'!AP26</f>
        <v>0.36545819133864821</v>
      </c>
      <c r="AQ13" s="262">
        <f>'LAO Summary'!AQ14/'LAO Summary'!AQ26</f>
        <v>0.33112698615093511</v>
      </c>
      <c r="AR13" s="262">
        <f>'LAO Summary'!AR14/'LAO Summary'!AR26</f>
        <v>0.23955551741764797</v>
      </c>
      <c r="AS13" s="262"/>
    </row>
    <row r="14" spans="1:52" s="282" customFormat="1" ht="10.5" x14ac:dyDescent="0.25">
      <c r="Z14" s="282">
        <f>SUM(Z5:Z11)-Z13</f>
        <v>0</v>
      </c>
      <c r="AA14" s="282">
        <f t="shared" ref="AA14:AR14" si="2">SUM(AA5:AA11)-AA13</f>
        <v>0</v>
      </c>
      <c r="AB14" s="282">
        <f t="shared" si="2"/>
        <v>0</v>
      </c>
      <c r="AC14" s="282">
        <f t="shared" si="2"/>
        <v>0</v>
      </c>
      <c r="AD14" s="282">
        <f t="shared" si="2"/>
        <v>0</v>
      </c>
      <c r="AE14" s="282">
        <f t="shared" si="2"/>
        <v>0</v>
      </c>
      <c r="AF14" s="282">
        <f t="shared" si="2"/>
        <v>0</v>
      </c>
      <c r="AG14" s="282">
        <f t="shared" si="2"/>
        <v>0</v>
      </c>
      <c r="AH14" s="282">
        <f t="shared" si="2"/>
        <v>0</v>
      </c>
      <c r="AI14" s="282">
        <f t="shared" si="2"/>
        <v>0</v>
      </c>
      <c r="AJ14" s="282">
        <f t="shared" si="2"/>
        <v>0</v>
      </c>
      <c r="AK14" s="282">
        <f t="shared" si="2"/>
        <v>0</v>
      </c>
      <c r="AL14" s="282">
        <f t="shared" si="2"/>
        <v>0</v>
      </c>
      <c r="AM14" s="282">
        <f t="shared" si="2"/>
        <v>0</v>
      </c>
      <c r="AN14" s="282">
        <f t="shared" si="2"/>
        <v>0</v>
      </c>
      <c r="AO14" s="282">
        <f t="shared" si="2"/>
        <v>0</v>
      </c>
      <c r="AP14" s="282">
        <f t="shared" si="2"/>
        <v>0</v>
      </c>
      <c r="AQ14" s="282">
        <f t="shared" si="2"/>
        <v>0</v>
      </c>
      <c r="AR14" s="282">
        <f t="shared" si="2"/>
        <v>0</v>
      </c>
    </row>
    <row r="15" spans="1:52" x14ac:dyDescent="0.35">
      <c r="A15" s="52" t="str">
        <f>'LAO Summary'!A16</f>
        <v>B</v>
      </c>
      <c r="B15" s="52" t="str">
        <f>'LAO Summary'!B16</f>
        <v>NPPo displaced by land use conversion (MT C)</v>
      </c>
      <c r="C15" s="52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52" x14ac:dyDescent="0.35">
      <c r="A16" s="52"/>
      <c r="B16" s="52"/>
      <c r="C16" s="52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x14ac:dyDescent="0.35"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5" x14ac:dyDescent="0.35"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5" s="52" customFormat="1" x14ac:dyDescent="0.35">
      <c r="C19" s="52" t="s">
        <v>444</v>
      </c>
      <c r="Z19" s="262">
        <f>'LAO FAO Land Use Data'!AM5/'LAO FAO Land Use Data'!AM3</f>
        <v>7.2097053726169841E-2</v>
      </c>
      <c r="AA19" s="262">
        <f>'LAO FAO Land Use Data'!AN5/'LAO FAO Land Use Data'!AN3</f>
        <v>7.2140381282495669E-2</v>
      </c>
      <c r="AB19" s="262">
        <f>'LAO FAO Land Use Data'!AO5/'LAO FAO Land Use Data'!AO3</f>
        <v>7.3223570190641254E-2</v>
      </c>
      <c r="AC19" s="262">
        <f>'LAO FAO Land Use Data'!AP5/'LAO FAO Land Use Data'!AP3</f>
        <v>7.3656845753899483E-2</v>
      </c>
      <c r="AD19" s="262">
        <f>'LAO FAO Land Use Data'!AQ5/'LAO FAO Land Use Data'!AQ3</f>
        <v>7.3656845753899483E-2</v>
      </c>
      <c r="AE19" s="262">
        <f>'LAO FAO Land Use Data'!AR5/'LAO FAO Land Use Data'!AR3</f>
        <v>7.6083188908145583E-2</v>
      </c>
      <c r="AF19" s="262">
        <f>'LAO FAO Land Use Data'!AS5/'LAO FAO Land Use Data'!AS3</f>
        <v>7.6473136915077983E-2</v>
      </c>
      <c r="AG19" s="262">
        <f>'LAO FAO Land Use Data'!AT5/'LAO FAO Land Use Data'!AT3</f>
        <v>7.6819757365684582E-2</v>
      </c>
      <c r="AH19" s="262">
        <f>'LAO FAO Land Use Data'!AU5/'LAO FAO Land Use Data'!AU3</f>
        <v>7.8249566724436739E-2</v>
      </c>
      <c r="AI19" s="262">
        <f>'LAO FAO Land Use Data'!AV5/'LAO FAO Land Use Data'!AV3</f>
        <v>7.9766031195840553E-2</v>
      </c>
      <c r="AJ19" s="262">
        <f>'LAO FAO Land Use Data'!AW5/'LAO FAO Land Use Data'!AW3</f>
        <v>8.1282495667244367E-2</v>
      </c>
      <c r="AK19" s="262">
        <f>'LAO FAO Land Use Data'!AX5/'LAO FAO Land Use Data'!AX3</f>
        <v>8.2798960138648181E-2</v>
      </c>
      <c r="AL19" s="262">
        <f>'LAO FAO Land Use Data'!AY5/'LAO FAO Land Use Data'!AY3</f>
        <v>8.4315424610051995E-2</v>
      </c>
      <c r="AM19" s="262">
        <f>'LAO FAO Land Use Data'!AZ5/'LAO FAO Land Use Data'!AZ3</f>
        <v>8.6005199306759095E-2</v>
      </c>
      <c r="AN19" s="262">
        <f>'LAO FAO Land Use Data'!BA5/'LAO FAO Land Use Data'!BA3</f>
        <v>8.7738301559792023E-2</v>
      </c>
      <c r="AO19" s="262">
        <f>'LAO FAO Land Use Data'!BB5/'LAO FAO Land Use Data'!BB3</f>
        <v>8.9384748700173308E-2</v>
      </c>
      <c r="AP19" s="262">
        <f>'LAO FAO Land Use Data'!BC5/'LAO FAO Land Use Data'!BC3</f>
        <v>9.1161178509532065E-2</v>
      </c>
      <c r="AQ19" s="262">
        <f>'LAO FAO Land Use Data'!BD5/'LAO FAO Land Use Data'!BD3</f>
        <v>9.393414211438475E-2</v>
      </c>
      <c r="AR19" s="262">
        <f>'LAO FAO Land Use Data'!BE5/'LAO FAO Land Use Data'!BE3</f>
        <v>9.618717504332755E-2</v>
      </c>
      <c r="AS19" s="25"/>
    </row>
    <row r="20" spans="1:45" s="52" customFormat="1" x14ac:dyDescent="0.35">
      <c r="C20" s="52" t="s">
        <v>443</v>
      </c>
      <c r="Z20" s="281">
        <f>'LAO FAO Land Use Data'!AM5/'LAO Graphs'!Z35</f>
        <v>0.49042145593869729</v>
      </c>
      <c r="AA20" s="281">
        <f>'LAO FAO Land Use Data'!AN5/'LAO Graphs'!AA35</f>
        <v>0.47817346352670881</v>
      </c>
      <c r="AB20" s="281">
        <f>'LAO FAO Land Use Data'!AO5/'LAO Graphs'!AB35</f>
        <v>0.47246295778585407</v>
      </c>
      <c r="AC20" s="281">
        <f>'LAO FAO Land Use Data'!AP5/'LAO Graphs'!AC35</f>
        <v>0.46220772158781948</v>
      </c>
      <c r="AD20" s="281">
        <f>'LAO FAO Land Use Data'!AQ5/'LAO Graphs'!AD35</f>
        <v>0.44949762030671603</v>
      </c>
      <c r="AE20" s="281">
        <f>'LAO FAO Land Use Data'!AR5/'LAO Graphs'!AE35</f>
        <v>0.45129786687226936</v>
      </c>
      <c r="AF20" s="281">
        <f>'LAO FAO Land Use Data'!AS5/'LAO Graphs'!AF35</f>
        <v>0.44069912609238454</v>
      </c>
      <c r="AG20" s="281">
        <f>'LAO FAO Land Use Data'!AT5/'LAO Graphs'!AG35</f>
        <v>0.4300266796022314</v>
      </c>
      <c r="AH20" s="281">
        <f>'LAO FAO Land Use Data'!AU5/'LAO Graphs'!AH35</f>
        <v>0.4254416961130742</v>
      </c>
      <c r="AI20" s="281">
        <f>'LAO FAO Land Use Data'!AV5/'LAO Graphs'!AI35</f>
        <v>0.42128146453089244</v>
      </c>
      <c r="AJ20" s="281">
        <f>'LAO FAO Land Use Data'!AW5/'LAO Graphs'!AJ35</f>
        <v>0.41707425522454422</v>
      </c>
      <c r="AK20" s="281">
        <f>'LAO FAO Land Use Data'!AX5/'LAO Graphs'!AK35</f>
        <v>0.41309987029831385</v>
      </c>
      <c r="AL20" s="281">
        <f>'LAO FAO Land Use Data'!AY5/'LAO Graphs'!AL35</f>
        <v>0.40959797937276365</v>
      </c>
      <c r="AM20" s="281">
        <f>'LAO FAO Land Use Data'!AZ5/'LAO Graphs'!AM35</f>
        <v>0.40751385752412234</v>
      </c>
      <c r="AN20" s="281">
        <f>'LAO FAO Land Use Data'!BA5/'LAO Graphs'!AN35</f>
        <v>0.40605574493683577</v>
      </c>
      <c r="AO20" s="281">
        <f>'LAO FAO Land Use Data'!BB5/'LAO Graphs'!AO35</f>
        <v>0.40474789091622521</v>
      </c>
      <c r="AP20" s="281">
        <f>'LAO FAO Land Use Data'!BC5/'LAO Graphs'!AP35</f>
        <v>0.40453758892520669</v>
      </c>
      <c r="AQ20" s="281">
        <f>'LAO FAO Land Use Data'!BD5/'LAO Graphs'!AQ35</f>
        <v>0.40921102302755757</v>
      </c>
      <c r="AR20" s="281">
        <f>'LAO FAO Land Use Data'!BE5/'LAO Graphs'!AR35</f>
        <v>0.41202672605790647</v>
      </c>
      <c r="AS20" s="25"/>
    </row>
    <row r="21" spans="1:45" s="52" customFormat="1" x14ac:dyDescent="0.35"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5"/>
    </row>
    <row r="22" spans="1:45" x14ac:dyDescent="0.35">
      <c r="A22" s="52"/>
      <c r="B22" s="52"/>
      <c r="C22" s="52" t="str">
        <f>'LAO Summary'!C18</f>
        <v>Arable Land</v>
      </c>
      <c r="Z22" s="262">
        <f>'LAO Summary'!Z18/'LAO Summary'!Z26</f>
        <v>0.2863217439151185</v>
      </c>
      <c r="AA22" s="262">
        <f>'LAO Summary'!AA18/'LAO Summary'!AA26</f>
        <v>0.29959914483437222</v>
      </c>
      <c r="AB22" s="262">
        <f>'LAO Summary'!AB18/'LAO Summary'!AB26</f>
        <v>0.30304158173362888</v>
      </c>
      <c r="AC22" s="262">
        <f>'LAO Summary'!AC18/'LAO Summary'!AC26</f>
        <v>0.29924852859769258</v>
      </c>
      <c r="AD22" s="262">
        <f>'LAO Summary'!AD18/'LAO Summary'!AD26</f>
        <v>0.3312780813102249</v>
      </c>
      <c r="AE22" s="262">
        <f>'LAO Summary'!AE18/'LAO Summary'!AE26</f>
        <v>0.39936357903676883</v>
      </c>
      <c r="AF22" s="262">
        <f>'LAO Summary'!AF18/'LAO Summary'!AF26</f>
        <v>0.34011530864250888</v>
      </c>
      <c r="AG22" s="262">
        <f>'LAO Summary'!AG18/'LAO Summary'!AG26</f>
        <v>0.35535493843266047</v>
      </c>
      <c r="AH22" s="262">
        <f>'LAO Summary'!AH18/'LAO Summary'!AH26</f>
        <v>0.40672529264654317</v>
      </c>
      <c r="AI22" s="262">
        <f>'LAO Summary'!AI18/'LAO Summary'!AI26</f>
        <v>0.48572671885313812</v>
      </c>
      <c r="AJ22" s="262">
        <f>'LAO Summary'!AJ18/'LAO Summary'!AJ26</f>
        <v>0.42757639806330278</v>
      </c>
      <c r="AK22" s="262">
        <f>'LAO Summary'!AK18/'LAO Summary'!AK26</f>
        <v>0.39718775228319508</v>
      </c>
      <c r="AL22" s="262">
        <f>'LAO Summary'!AL18/'LAO Summary'!AL26</f>
        <v>0.2507308463214753</v>
      </c>
      <c r="AM22" s="262">
        <f>'LAO Summary'!AM18/'LAO Summary'!AM26</f>
        <v>0.34513682195256035</v>
      </c>
      <c r="AN22" s="262">
        <f>'LAO Summary'!AN18/'LAO Summary'!AN26</f>
        <v>0.42029430926556771</v>
      </c>
      <c r="AO22" s="262">
        <f>'LAO Summary'!AO18/'LAO Summary'!AO26</f>
        <v>0.2847942769807042</v>
      </c>
      <c r="AP22" s="262">
        <f>'LAO Summary'!AP18/'LAO Summary'!AP26</f>
        <v>0.4758220508046283</v>
      </c>
      <c r="AQ22" s="262">
        <f>'LAO Summary'!AQ18/'LAO Summary'!AQ26</f>
        <v>0.43702917930074014</v>
      </c>
      <c r="AR22" s="262">
        <f>'LAO Summary'!AR18/'LAO Summary'!AR26</f>
        <v>0.31385721232495817</v>
      </c>
      <c r="AS22" s="262"/>
    </row>
    <row r="23" spans="1:45" s="52" customFormat="1" x14ac:dyDescent="0.35">
      <c r="C23" s="52" t="s">
        <v>443</v>
      </c>
      <c r="Z23" s="281">
        <f>'LAO FAO Land Use Data'!AI9/'LAO Graphs'!Z35</f>
        <v>0.23430592396109637</v>
      </c>
      <c r="AA23" s="281">
        <f>'LAO FAO Land Use Data'!AJ9/'LAO Graphs'!AA35</f>
        <v>0.22831705916140149</v>
      </c>
      <c r="AB23" s="281">
        <f>'LAO FAO Land Use Data'!AK9/'LAO Graphs'!AB35</f>
        <v>0.22337154039698071</v>
      </c>
      <c r="AC23" s="281">
        <f>'LAO FAO Land Use Data'!AL9/'LAO Graphs'!AC35</f>
        <v>0.21723762914627515</v>
      </c>
      <c r="AD23" s="281">
        <f>'LAO FAO Land Use Data'!AM9/'LAO Graphs'!AD35</f>
        <v>0.21126388154415654</v>
      </c>
      <c r="AE23" s="281">
        <f>'LAO FAO Land Use Data'!AN9/'LAO Graphs'!AE35</f>
        <v>0.20534566949370342</v>
      </c>
      <c r="AF23" s="281">
        <f>'LAO FAO Land Use Data'!AO9/'LAO Graphs'!AF35</f>
        <v>0.20524344569288389</v>
      </c>
      <c r="AG23" s="281">
        <f>'LAO FAO Land Use Data'!AP9/'LAO Graphs'!AG35</f>
        <v>0.20082464225078825</v>
      </c>
      <c r="AH23" s="281">
        <f>'LAO FAO Land Use Data'!AQ9/'LAO Graphs'!AH35</f>
        <v>0.19411071849234393</v>
      </c>
      <c r="AI23" s="281">
        <f>'LAO FAO Land Use Data'!AR9/'LAO Graphs'!AI35</f>
        <v>0.1954233409610984</v>
      </c>
      <c r="AJ23" s="281">
        <f>'LAO FAO Land Use Data'!AS9/'LAO Graphs'!AJ35</f>
        <v>0.19164072921298356</v>
      </c>
      <c r="AK23" s="281">
        <f>'LAO FAO Land Use Data'!AT9/'LAO Graphs'!AK35</f>
        <v>0.18958063121487245</v>
      </c>
      <c r="AL23" s="281">
        <f>'LAO FAO Land Use Data'!AU9/'LAO Graphs'!AL35</f>
        <v>0.19364344348558199</v>
      </c>
      <c r="AM23" s="281">
        <f>'LAO FAO Land Use Data'!AV9/'LAO Graphs'!AM35</f>
        <v>0.1991377540546089</v>
      </c>
      <c r="AN23" s="281">
        <f>'LAO FAO Land Use Data'!AW9/'LAO Graphs'!AN35</f>
        <v>0.20352917585722879</v>
      </c>
      <c r="AO23" s="281">
        <f>'LAO FAO Land Use Data'!AX9/'LAO Graphs'!AO35</f>
        <v>0.20796546988424564</v>
      </c>
      <c r="AP23" s="281">
        <f>'LAO FAO Land Use Data'!AY9/'LAO Graphs'!AP35</f>
        <v>0.21245914247260142</v>
      </c>
      <c r="AQ23" s="281">
        <f>'LAO FAO Land Use Data'!AZ9/'LAO Graphs'!AQ35</f>
        <v>0.21706304265760665</v>
      </c>
      <c r="AR23" s="281">
        <f>'LAO FAO Land Use Data'!BA9/'LAO Graphs'!AR35</f>
        <v>0.22271714922048999</v>
      </c>
      <c r="AS23" s="262"/>
    </row>
    <row r="24" spans="1:45" s="52" customFormat="1" x14ac:dyDescent="0.35"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62"/>
    </row>
    <row r="25" spans="1:45" x14ac:dyDescent="0.35">
      <c r="A25" s="52"/>
      <c r="B25" s="52"/>
      <c r="C25" s="52" t="str">
        <f>'LAO Summary'!C20</f>
        <v>Infrastructure &amp; Settlement</v>
      </c>
      <c r="Z25" s="262">
        <f>'LAO Summary'!Z20/'LAO Summary'!Z26</f>
        <v>1.2841008147333418E-3</v>
      </c>
      <c r="AA25" s="262">
        <f>'LAO Summary'!AA20/'LAO Summary'!AA26</f>
        <v>1.1452271613520406E-3</v>
      </c>
      <c r="AB25" s="262">
        <f>'LAO Summary'!AB20/'LAO Summary'!AB26</f>
        <v>1.039177243478513E-3</v>
      </c>
      <c r="AC25" s="262">
        <f>'LAO Summary'!AC20/'LAO Summary'!AC26</f>
        <v>1.128611682302269E-3</v>
      </c>
      <c r="AD25" s="262">
        <f>'LAO Summary'!AD20/'LAO Summary'!AD26</f>
        <v>1.3064252319651584E-3</v>
      </c>
      <c r="AE25" s="262">
        <f>'LAO Summary'!AE20/'LAO Summary'!AE26</f>
        <v>1.3510515365143156E-3</v>
      </c>
      <c r="AF25" s="262">
        <f>'LAO Summary'!AF20/'LAO Summary'!AF26</f>
        <v>1.0786029664826579E-3</v>
      </c>
      <c r="AG25" s="262">
        <f>'LAO Summary'!AG20/'LAO Summary'!AG26</f>
        <v>1.3938846604261864E-3</v>
      </c>
      <c r="AH25" s="262">
        <f>'LAO Summary'!AH20/'LAO Summary'!AH26</f>
        <v>1.191947289411729E-3</v>
      </c>
      <c r="AI25" s="262">
        <f>'LAO Summary'!AI20/'LAO Summary'!AI26</f>
        <v>1.4437943018319646E-3</v>
      </c>
      <c r="AJ25" s="262">
        <f>'LAO Summary'!AJ20/'LAO Summary'!AJ26</f>
        <v>1.4260736007235297E-3</v>
      </c>
      <c r="AK25" s="262">
        <f>'LAO Summary'!AK20/'LAO Summary'!AK26</f>
        <v>1.6527225264697128E-3</v>
      </c>
      <c r="AL25" s="262">
        <f>'LAO Summary'!AL20/'LAO Summary'!AL26</f>
        <v>1.04828317322844E-3</v>
      </c>
      <c r="AM25" s="262">
        <f>'LAO Summary'!AM20/'LAO Summary'!AM26</f>
        <v>1.5730442402803167E-3</v>
      </c>
      <c r="AN25" s="262">
        <f>'LAO Summary'!AN20/'LAO Summary'!AN26</f>
        <v>1.9624899080677438E-3</v>
      </c>
      <c r="AO25" s="262">
        <f>'LAO Summary'!AO20/'LAO Summary'!AO26</f>
        <v>1.1444574925720766E-3</v>
      </c>
      <c r="AP25" s="262">
        <f>'LAO Summary'!AP20/'LAO Summary'!AP26</f>
        <v>2.2149459582868842E-3</v>
      </c>
      <c r="AQ25" s="262">
        <f>'LAO Summary'!AQ20/'LAO Summary'!AQ26</f>
        <v>2.0866239358366253E-3</v>
      </c>
      <c r="AR25" s="262">
        <f>'LAO Summary'!AR20/'LAO Summary'!AR26</f>
        <v>1.5988847479238089E-3</v>
      </c>
      <c r="AS25" s="262"/>
    </row>
    <row r="26" spans="1:45" s="52" customFormat="1" x14ac:dyDescent="0.35"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</row>
    <row r="27" spans="1:45" x14ac:dyDescent="0.35">
      <c r="A27" s="52"/>
      <c r="B27" s="52"/>
      <c r="C27" s="52" t="str">
        <f>'LAO Summary'!C22</f>
        <v>Anthropogenic Fires</v>
      </c>
      <c r="Z27" s="262">
        <f>'LAO Summary'!Z22/'LAO Summary'!Z26</f>
        <v>0.34942497216814766</v>
      </c>
      <c r="AA27" s="262">
        <f>'LAO Summary'!AA22/'LAO Summary'!AA26</f>
        <v>0.333672675729972</v>
      </c>
      <c r="AB27" s="262">
        <f>'LAO Summary'!AB22/'LAO Summary'!AB26</f>
        <v>0.32972833139389696</v>
      </c>
      <c r="AC27" s="262">
        <f>'LAO Summary'!AC22/'LAO Summary'!AC26</f>
        <v>0.32186847213537734</v>
      </c>
      <c r="AD27" s="262">
        <f>'LAO Summary'!AD22/'LAO Summary'!AD26</f>
        <v>0.23710491384802901</v>
      </c>
      <c r="AE27" s="262">
        <f>'LAO Summary'!AE22/'LAO Summary'!AE26</f>
        <v>0.17451343891442492</v>
      </c>
      <c r="AF27" s="262">
        <f>'LAO Summary'!AF22/'LAO Summary'!AF26</f>
        <v>0.3212017649240031</v>
      </c>
      <c r="AG27" s="262">
        <f>'LAO Summary'!AG22/'LAO Summary'!AG26</f>
        <v>0.26493063467143207</v>
      </c>
      <c r="AH27" s="262">
        <f>'LAO Summary'!AH22/'LAO Summary'!AH26</f>
        <v>0.18818070324337938</v>
      </c>
      <c r="AI27" s="262">
        <f>'LAO Summary'!AI22/'LAO Summary'!AI26</f>
        <v>7.4527532466794194E-2</v>
      </c>
      <c r="AJ27" s="262">
        <f>'LAO Summary'!AJ22/'LAO Summary'!AJ26</f>
        <v>0.20293553584960974</v>
      </c>
      <c r="AK27" s="262">
        <f>'LAO Summary'!AK22/'LAO Summary'!AK26</f>
        <v>0.24536757076934174</v>
      </c>
      <c r="AL27" s="262">
        <f>'LAO Summary'!AL22/'LAO Summary'!AL26</f>
        <v>0.52965954192471498</v>
      </c>
      <c r="AM27" s="262">
        <f>'LAO Summary'!AM22/'LAO Summary'!AM26</f>
        <v>0.36771021286333588</v>
      </c>
      <c r="AN27" s="262">
        <f>'LAO Summary'!AN22/'LAO Summary'!AN26</f>
        <v>0.22063702348775252</v>
      </c>
      <c r="AO27" s="262">
        <f>'LAO Summary'!AO22/'LAO Summary'!AO26</f>
        <v>0.51335763987037075</v>
      </c>
      <c r="AP27" s="262">
        <f>'LAO Summary'!AP22/'LAO Summary'!AP26</f>
        <v>0.15650481189843668</v>
      </c>
      <c r="AQ27" s="262">
        <f>'LAO Summary'!AQ22/'LAO Summary'!AQ26</f>
        <v>0.22975721061248808</v>
      </c>
      <c r="AR27" s="262">
        <f>'LAO Summary'!AR22/'LAO Summary'!AR26</f>
        <v>0.44498838550947006</v>
      </c>
      <c r="AS27" s="262"/>
    </row>
    <row r="28" spans="1:45" x14ac:dyDescent="0.35">
      <c r="A28" s="52"/>
      <c r="B28" s="52"/>
      <c r="C28" s="52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x14ac:dyDescent="0.35">
      <c r="A29" s="52"/>
      <c r="B29" s="52" t="str">
        <f>'LAO Summary'!B24</f>
        <v>Total NPPluc</v>
      </c>
      <c r="C29" s="52"/>
      <c r="Z29" s="262">
        <f>'LAO Summary'!Z24/'LAO Summary'!Z26</f>
        <v>0.63703081689799945</v>
      </c>
      <c r="AA29" s="262">
        <f>'LAO Summary'!AA24/'LAO Summary'!AA26</f>
        <v>0.63441704772569629</v>
      </c>
      <c r="AB29" s="262">
        <f>'LAO Summary'!AB24/'LAO Summary'!AB26</f>
        <v>0.63380909037100441</v>
      </c>
      <c r="AC29" s="262">
        <f>'LAO Summary'!AC24/'LAO Summary'!AC26</f>
        <v>0.62224561241537213</v>
      </c>
      <c r="AD29" s="262">
        <f>'LAO Summary'!AD24/'LAO Summary'!AD26</f>
        <v>0.56968942039021897</v>
      </c>
      <c r="AE29" s="262">
        <f>'LAO Summary'!AE24/'LAO Summary'!AE26</f>
        <v>0.57522806948770799</v>
      </c>
      <c r="AF29" s="262">
        <f>'LAO Summary'!AF24/'LAO Summary'!AF26</f>
        <v>0.66239567653299458</v>
      </c>
      <c r="AG29" s="262">
        <f>'LAO Summary'!AG24/'LAO Summary'!AG26</f>
        <v>0.62167945776451883</v>
      </c>
      <c r="AH29" s="262">
        <f>'LAO Summary'!AH24/'LAO Summary'!AH26</f>
        <v>0.59609794317933418</v>
      </c>
      <c r="AI29" s="262">
        <f>'LAO Summary'!AI24/'LAO Summary'!AI26</f>
        <v>0.56169804562176417</v>
      </c>
      <c r="AJ29" s="262">
        <f>'LAO Summary'!AJ24/'LAO Summary'!AJ26</f>
        <v>0.63193800751363605</v>
      </c>
      <c r="AK29" s="262">
        <f>'LAO Summary'!AK24/'LAO Summary'!AK26</f>
        <v>0.64420804557900657</v>
      </c>
      <c r="AL29" s="262">
        <f>'LAO Summary'!AL24/'LAO Summary'!AL26</f>
        <v>0.78143867141941858</v>
      </c>
      <c r="AM29" s="262">
        <f>'LAO Summary'!AM24/'LAO Summary'!AM26</f>
        <v>0.71442007905617655</v>
      </c>
      <c r="AN29" s="262">
        <f>'LAO Summary'!AN24/'LAO Summary'!AN26</f>
        <v>0.64289382266138795</v>
      </c>
      <c r="AO29" s="262">
        <f>'LAO Summary'!AO24/'LAO Summary'!AO26</f>
        <v>0.79929637434364709</v>
      </c>
      <c r="AP29" s="262">
        <f>'LAO Summary'!AP24/'LAO Summary'!AP26</f>
        <v>0.6345418086613519</v>
      </c>
      <c r="AQ29" s="262">
        <f>'LAO Summary'!AQ24/'LAO Summary'!AQ26</f>
        <v>0.66887301384906483</v>
      </c>
      <c r="AR29" s="262">
        <f>'LAO Summary'!AR24/'LAO Summary'!AR26</f>
        <v>0.76044448258235209</v>
      </c>
      <c r="AS29" s="262"/>
    </row>
    <row r="30" spans="1:45" s="282" customFormat="1" ht="10.5" x14ac:dyDescent="0.25">
      <c r="Z30" s="282">
        <f t="shared" ref="Z30:AR30" si="3">SUM(Z22:Z27)-Z29</f>
        <v>0.23430592396109629</v>
      </c>
      <c r="AA30" s="282">
        <f t="shared" si="3"/>
        <v>0.22831705916140144</v>
      </c>
      <c r="AB30" s="282">
        <f t="shared" si="3"/>
        <v>0.22337154039698059</v>
      </c>
      <c r="AC30" s="282">
        <f t="shared" si="3"/>
        <v>0.2172376291462752</v>
      </c>
      <c r="AD30" s="282">
        <f t="shared" si="3"/>
        <v>0.21126388154415665</v>
      </c>
      <c r="AE30" s="282">
        <f t="shared" si="3"/>
        <v>0.20534566949370348</v>
      </c>
      <c r="AF30" s="282">
        <f t="shared" si="3"/>
        <v>0.205243445692884</v>
      </c>
      <c r="AG30" s="282">
        <f t="shared" si="3"/>
        <v>0.20082464225078822</v>
      </c>
      <c r="AH30" s="282">
        <f t="shared" si="3"/>
        <v>0.19411071849234396</v>
      </c>
      <c r="AI30" s="282">
        <f t="shared" si="3"/>
        <v>0.19542334096109848</v>
      </c>
      <c r="AJ30" s="282">
        <f t="shared" si="3"/>
        <v>0.19164072921298358</v>
      </c>
      <c r="AK30" s="282">
        <f t="shared" si="3"/>
        <v>0.18958063121487234</v>
      </c>
      <c r="AL30" s="282">
        <f t="shared" si="3"/>
        <v>0.19364344348558205</v>
      </c>
      <c r="AM30" s="282">
        <f t="shared" si="3"/>
        <v>0.19913775405460887</v>
      </c>
      <c r="AN30" s="282">
        <f t="shared" si="3"/>
        <v>0.20352917585722885</v>
      </c>
      <c r="AO30" s="282">
        <f t="shared" si="3"/>
        <v>0.20796546988424558</v>
      </c>
      <c r="AP30" s="282">
        <f t="shared" si="3"/>
        <v>0.21245914247260134</v>
      </c>
      <c r="AQ30" s="282">
        <f t="shared" si="3"/>
        <v>0.21706304265760668</v>
      </c>
      <c r="AR30" s="282">
        <f t="shared" si="3"/>
        <v>0.22271714922048991</v>
      </c>
    </row>
    <row r="31" spans="1:45" s="52" customFormat="1" x14ac:dyDescent="0.35"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</row>
    <row r="32" spans="1:45" s="52" customFormat="1" x14ac:dyDescent="0.35"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</row>
    <row r="33" spans="1:57" s="50" customFormat="1" x14ac:dyDescent="0.35"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</row>
    <row r="34" spans="1:57" s="52" customFormat="1" x14ac:dyDescent="0.35">
      <c r="A34" s="52">
        <v>120</v>
      </c>
      <c r="B34" s="52" t="s">
        <v>415</v>
      </c>
      <c r="C34" s="52" t="s">
        <v>442</v>
      </c>
      <c r="D34" s="52" t="s">
        <v>86</v>
      </c>
      <c r="E34" s="228">
        <v>23080</v>
      </c>
      <c r="F34" s="52">
        <v>23080</v>
      </c>
      <c r="G34" s="52">
        <v>23080</v>
      </c>
      <c r="H34" s="52">
        <v>23080</v>
      </c>
      <c r="I34" s="52">
        <v>23080</v>
      </c>
      <c r="J34" s="52">
        <v>23080</v>
      </c>
      <c r="K34" s="52">
        <v>23080</v>
      </c>
      <c r="L34" s="52">
        <v>23080</v>
      </c>
      <c r="M34" s="52">
        <v>23080</v>
      </c>
      <c r="N34" s="52">
        <v>23080</v>
      </c>
      <c r="O34" s="52">
        <v>23080</v>
      </c>
      <c r="P34" s="52">
        <v>23080</v>
      </c>
      <c r="Q34" s="52">
        <v>23080</v>
      </c>
      <c r="R34" s="52">
        <v>23080</v>
      </c>
      <c r="S34" s="52">
        <v>23080</v>
      </c>
      <c r="T34" s="52">
        <v>23080</v>
      </c>
      <c r="U34" s="52">
        <v>23080</v>
      </c>
      <c r="V34" s="52">
        <v>23080</v>
      </c>
      <c r="W34" s="52">
        <v>23080</v>
      </c>
      <c r="X34" s="52">
        <v>23080</v>
      </c>
      <c r="Y34" s="52">
        <v>23080</v>
      </c>
      <c r="Z34" s="52">
        <v>23080</v>
      </c>
      <c r="AA34" s="52">
        <v>23080</v>
      </c>
      <c r="AB34" s="52">
        <v>23080</v>
      </c>
      <c r="AC34" s="52">
        <v>23080</v>
      </c>
      <c r="AD34" s="52">
        <v>23080</v>
      </c>
      <c r="AE34" s="52">
        <v>23080</v>
      </c>
      <c r="AF34" s="52">
        <v>23080</v>
      </c>
      <c r="AG34" s="52">
        <v>23080</v>
      </c>
      <c r="AH34" s="52">
        <v>23080</v>
      </c>
      <c r="AI34" s="52">
        <v>23080</v>
      </c>
      <c r="AJ34" s="52">
        <v>23080</v>
      </c>
      <c r="AK34" s="52">
        <v>23080</v>
      </c>
      <c r="AL34" s="52">
        <v>23080</v>
      </c>
      <c r="AM34" s="52">
        <v>23080</v>
      </c>
      <c r="AN34" s="52">
        <v>23080</v>
      </c>
      <c r="AO34" s="52">
        <v>23080</v>
      </c>
      <c r="AP34" s="52">
        <v>23080</v>
      </c>
      <c r="AQ34" s="52">
        <v>23080</v>
      </c>
      <c r="AR34" s="52">
        <v>23080</v>
      </c>
      <c r="AS34" s="52">
        <v>23080</v>
      </c>
      <c r="AT34" s="52">
        <v>23080</v>
      </c>
      <c r="AU34" s="52">
        <v>23080</v>
      </c>
      <c r="AV34" s="52">
        <v>23080</v>
      </c>
      <c r="AW34" s="52">
        <v>23080</v>
      </c>
      <c r="AX34" s="52">
        <v>23080</v>
      </c>
      <c r="AY34" s="52">
        <v>23080</v>
      </c>
      <c r="AZ34" s="52">
        <v>23080</v>
      </c>
      <c r="BA34" s="52">
        <v>23080</v>
      </c>
    </row>
    <row r="35" spans="1:57" s="52" customFormat="1" x14ac:dyDescent="0.35">
      <c r="A35" s="52">
        <v>120</v>
      </c>
      <c r="B35" s="52" t="s">
        <v>415</v>
      </c>
      <c r="C35" s="52" t="s">
        <v>439</v>
      </c>
      <c r="D35" s="68">
        <v>1000</v>
      </c>
      <c r="E35" s="52">
        <v>2169</v>
      </c>
      <c r="F35" s="52">
        <v>2220</v>
      </c>
      <c r="G35" s="52">
        <v>2272</v>
      </c>
      <c r="H35" s="52">
        <v>2325</v>
      </c>
      <c r="I35" s="52">
        <v>2381</v>
      </c>
      <c r="J35" s="52">
        <v>2437</v>
      </c>
      <c r="K35" s="52">
        <v>2494</v>
      </c>
      <c r="L35" s="52">
        <v>2554</v>
      </c>
      <c r="M35" s="52">
        <v>2617</v>
      </c>
      <c r="N35" s="52">
        <v>2685</v>
      </c>
      <c r="O35" s="52">
        <v>2759</v>
      </c>
      <c r="P35" s="52">
        <v>2837</v>
      </c>
      <c r="Q35" s="52">
        <v>2915</v>
      </c>
      <c r="R35" s="52">
        <v>2986</v>
      </c>
      <c r="S35" s="52">
        <v>3047</v>
      </c>
      <c r="T35" s="52">
        <v>3094</v>
      </c>
      <c r="U35" s="52">
        <v>3130</v>
      </c>
      <c r="V35" s="52">
        <v>3163</v>
      </c>
      <c r="W35" s="52">
        <v>3201</v>
      </c>
      <c r="X35" s="52">
        <v>3251</v>
      </c>
      <c r="Y35" s="52">
        <v>3316</v>
      </c>
      <c r="Z35" s="52">
        <v>3393</v>
      </c>
      <c r="AA35" s="52">
        <v>3482</v>
      </c>
      <c r="AB35" s="52">
        <v>3577</v>
      </c>
      <c r="AC35" s="52">
        <v>3678</v>
      </c>
      <c r="AD35" s="52">
        <v>3782</v>
      </c>
      <c r="AE35" s="52">
        <v>3891</v>
      </c>
      <c r="AF35" s="52">
        <v>4005</v>
      </c>
      <c r="AG35" s="52">
        <v>4123</v>
      </c>
      <c r="AH35" s="52">
        <v>4245</v>
      </c>
      <c r="AI35" s="52">
        <v>4370</v>
      </c>
      <c r="AJ35" s="52">
        <v>4498</v>
      </c>
      <c r="AK35" s="52">
        <v>4626</v>
      </c>
      <c r="AL35" s="52">
        <v>4751</v>
      </c>
      <c r="AM35" s="52">
        <v>4871</v>
      </c>
      <c r="AN35" s="52">
        <v>4987</v>
      </c>
      <c r="AO35" s="52">
        <v>5097</v>
      </c>
      <c r="AP35" s="52">
        <v>5201</v>
      </c>
      <c r="AQ35" s="52">
        <v>5298</v>
      </c>
      <c r="AR35" s="52">
        <v>5388</v>
      </c>
      <c r="AS35" s="52">
        <v>5470</v>
      </c>
      <c r="AT35" s="52">
        <v>5545</v>
      </c>
      <c r="AU35" s="52">
        <v>5619</v>
      </c>
      <c r="AV35" s="52">
        <v>5699</v>
      </c>
      <c r="AW35" s="52">
        <v>5791</v>
      </c>
      <c r="AX35" s="52">
        <v>5896</v>
      </c>
      <c r="AY35" s="52">
        <v>6013</v>
      </c>
      <c r="AZ35" s="52">
        <v>6139</v>
      </c>
      <c r="BA35" s="52">
        <v>6268</v>
      </c>
      <c r="BB35" s="52">
        <v>6396</v>
      </c>
      <c r="BC35" s="52">
        <v>6521</v>
      </c>
      <c r="BD35" s="52">
        <v>6646</v>
      </c>
      <c r="BE35" s="52">
        <v>6770</v>
      </c>
    </row>
    <row r="36" spans="1:57" s="52" customFormat="1" x14ac:dyDescent="0.35">
      <c r="E36" s="25">
        <f>E35*1000</f>
        <v>2169000</v>
      </c>
      <c r="F36" s="25">
        <f t="shared" ref="F36:V36" si="4">F35*1000</f>
        <v>2220000</v>
      </c>
      <c r="G36" s="25">
        <f t="shared" si="4"/>
        <v>2272000</v>
      </c>
      <c r="H36" s="25">
        <f t="shared" si="4"/>
        <v>2325000</v>
      </c>
      <c r="I36" s="25">
        <f t="shared" si="4"/>
        <v>2381000</v>
      </c>
      <c r="J36" s="25">
        <f t="shared" si="4"/>
        <v>2437000</v>
      </c>
      <c r="K36" s="25">
        <f t="shared" si="4"/>
        <v>2494000</v>
      </c>
      <c r="L36" s="25">
        <f t="shared" si="4"/>
        <v>2554000</v>
      </c>
      <c r="M36" s="25">
        <f t="shared" si="4"/>
        <v>2617000</v>
      </c>
      <c r="N36" s="25">
        <f t="shared" si="4"/>
        <v>2685000</v>
      </c>
      <c r="O36" s="25">
        <f t="shared" si="4"/>
        <v>2759000</v>
      </c>
      <c r="P36" s="25">
        <f t="shared" si="4"/>
        <v>2837000</v>
      </c>
      <c r="Q36" s="25">
        <f t="shared" si="4"/>
        <v>2915000</v>
      </c>
      <c r="R36" s="25">
        <f t="shared" si="4"/>
        <v>2986000</v>
      </c>
      <c r="S36" s="25">
        <f t="shared" si="4"/>
        <v>3047000</v>
      </c>
      <c r="T36" s="25">
        <f t="shared" si="4"/>
        <v>3094000</v>
      </c>
      <c r="U36" s="25">
        <f t="shared" si="4"/>
        <v>3130000</v>
      </c>
      <c r="V36" s="25">
        <f t="shared" si="4"/>
        <v>3163000</v>
      </c>
      <c r="W36" s="25">
        <f t="shared" ref="W36:AR36" si="5">W35*1000</f>
        <v>3201000</v>
      </c>
      <c r="X36" s="25">
        <f t="shared" si="5"/>
        <v>3251000</v>
      </c>
      <c r="Y36" s="25">
        <f t="shared" si="5"/>
        <v>3316000</v>
      </c>
      <c r="Z36" s="25">
        <f t="shared" si="5"/>
        <v>3393000</v>
      </c>
      <c r="AA36" s="25">
        <f t="shared" si="5"/>
        <v>3482000</v>
      </c>
      <c r="AB36" s="25">
        <f t="shared" si="5"/>
        <v>3577000</v>
      </c>
      <c r="AC36" s="25">
        <f t="shared" si="5"/>
        <v>3678000</v>
      </c>
      <c r="AD36" s="25">
        <f t="shared" si="5"/>
        <v>3782000</v>
      </c>
      <c r="AE36" s="25">
        <f t="shared" si="5"/>
        <v>3891000</v>
      </c>
      <c r="AF36" s="25">
        <f t="shared" si="5"/>
        <v>4005000</v>
      </c>
      <c r="AG36" s="25">
        <f t="shared" si="5"/>
        <v>4123000</v>
      </c>
      <c r="AH36" s="25">
        <f t="shared" si="5"/>
        <v>4245000</v>
      </c>
      <c r="AI36" s="25">
        <f t="shared" si="5"/>
        <v>4370000</v>
      </c>
      <c r="AJ36" s="25">
        <f t="shared" si="5"/>
        <v>4498000</v>
      </c>
      <c r="AK36" s="25">
        <f t="shared" si="5"/>
        <v>4626000</v>
      </c>
      <c r="AL36" s="25">
        <f t="shared" si="5"/>
        <v>4751000</v>
      </c>
      <c r="AM36" s="25">
        <f t="shared" si="5"/>
        <v>4871000</v>
      </c>
      <c r="AN36" s="25">
        <f t="shared" si="5"/>
        <v>4987000</v>
      </c>
      <c r="AO36" s="25">
        <f t="shared" si="5"/>
        <v>5097000</v>
      </c>
      <c r="AP36" s="25">
        <f t="shared" si="5"/>
        <v>5201000</v>
      </c>
      <c r="AQ36" s="25">
        <f t="shared" si="5"/>
        <v>5298000</v>
      </c>
      <c r="AR36" s="25">
        <f t="shared" si="5"/>
        <v>5388000</v>
      </c>
      <c r="AS36" s="25"/>
    </row>
    <row r="37" spans="1:57" s="52" customFormat="1" x14ac:dyDescent="0.35"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57" x14ac:dyDescent="0.35">
      <c r="B38" s="52" t="str">
        <f>'LAO Summary'!B26</f>
        <v>HANPP (MT C)</v>
      </c>
      <c r="Z38" s="25">
        <f>'LAO Summary'!Z26</f>
        <v>19503554.438892603</v>
      </c>
      <c r="AA38" s="25">
        <f>'LAO Summary'!AA26</f>
        <v>20424294.413921781</v>
      </c>
      <c r="AB38" s="25">
        <f>'LAO Summary'!AB26</f>
        <v>20668618.126261935</v>
      </c>
      <c r="AC38" s="25">
        <f>'LAO Summary'!AC26</f>
        <v>21173334.939507872</v>
      </c>
      <c r="AD38" s="25">
        <f>'LAO Summary'!AD26</f>
        <v>18616777.289100006</v>
      </c>
      <c r="AE38" s="25">
        <f>'LAO Summary'!AE26</f>
        <v>18813751.802289497</v>
      </c>
      <c r="AF38" s="25">
        <f>'LAO Summary'!AF26</f>
        <v>22188232.628629036</v>
      </c>
      <c r="AG38" s="25">
        <f>'LAO Summary'!AG26</f>
        <v>19214626.948836286</v>
      </c>
      <c r="AH38" s="25">
        <f>'LAO Summary'!AH26</f>
        <v>18240916.981485274</v>
      </c>
      <c r="AI38" s="25">
        <f>'LAO Summary'!AI26</f>
        <v>17152640.204404555</v>
      </c>
      <c r="AJ38" s="25">
        <f>'LAO Summary'!AJ26</f>
        <v>20389358.183139302</v>
      </c>
      <c r="AK38" s="25">
        <f>'LAO Summary'!AK26</f>
        <v>21272314.118953537</v>
      </c>
      <c r="AL38" s="25">
        <f>'LAO Summary'!AL26</f>
        <v>35128469.748421237</v>
      </c>
      <c r="AM38" s="25">
        <f>'LAO Summary'!AM26</f>
        <v>26530254.557563063</v>
      </c>
      <c r="AN38" s="25">
        <f>'LAO Summary'!AN26</f>
        <v>21605599.365374021</v>
      </c>
      <c r="AO38" s="25">
        <f>'LAO Summary'!AO26</f>
        <v>38645780.939521268</v>
      </c>
      <c r="AP38" s="25">
        <f>'LAO Summary'!AP26</f>
        <v>21229034.625919946</v>
      </c>
      <c r="AQ38" s="25">
        <f>'LAO Summary'!AQ26</f>
        <v>23438957.80299525</v>
      </c>
      <c r="AR38" s="25">
        <f>'LAO Summary'!AR26</f>
        <v>35052163.944373451</v>
      </c>
      <c r="AS38" s="25"/>
    </row>
    <row r="39" spans="1:57" s="52" customFormat="1" x14ac:dyDescent="0.35">
      <c r="Z39" s="25">
        <f>Z38/1000</f>
        <v>19503.554438892603</v>
      </c>
      <c r="AA39" s="25">
        <f t="shared" ref="AA39:AR39" si="6">AA38/1000</f>
        <v>20424.29441392178</v>
      </c>
      <c r="AB39" s="25">
        <f t="shared" si="6"/>
        <v>20668.618126261936</v>
      </c>
      <c r="AC39" s="25">
        <f t="shared" si="6"/>
        <v>21173.334939507873</v>
      </c>
      <c r="AD39" s="25">
        <f t="shared" si="6"/>
        <v>18616.777289100006</v>
      </c>
      <c r="AE39" s="25">
        <f t="shared" si="6"/>
        <v>18813.751802289498</v>
      </c>
      <c r="AF39" s="25">
        <f t="shared" si="6"/>
        <v>22188.232628629037</v>
      </c>
      <c r="AG39" s="25">
        <f t="shared" si="6"/>
        <v>19214.626948836285</v>
      </c>
      <c r="AH39" s="25">
        <f t="shared" si="6"/>
        <v>18240.916981485272</v>
      </c>
      <c r="AI39" s="25">
        <f t="shared" si="6"/>
        <v>17152.640204404554</v>
      </c>
      <c r="AJ39" s="25">
        <f t="shared" si="6"/>
        <v>20389.358183139302</v>
      </c>
      <c r="AK39" s="25">
        <f t="shared" si="6"/>
        <v>21272.314118953538</v>
      </c>
      <c r="AL39" s="25">
        <f t="shared" si="6"/>
        <v>35128.469748421237</v>
      </c>
      <c r="AM39" s="25">
        <f t="shared" si="6"/>
        <v>26530.254557563061</v>
      </c>
      <c r="AN39" s="25">
        <f t="shared" si="6"/>
        <v>21605.599365374022</v>
      </c>
      <c r="AO39" s="25">
        <f t="shared" si="6"/>
        <v>38645.780939521268</v>
      </c>
      <c r="AP39" s="25">
        <f t="shared" si="6"/>
        <v>21229.034625919947</v>
      </c>
      <c r="AQ39" s="25">
        <f t="shared" si="6"/>
        <v>23438.95780299525</v>
      </c>
      <c r="AR39" s="25">
        <f t="shared" si="6"/>
        <v>35052.163944373453</v>
      </c>
      <c r="AS39" s="25"/>
    </row>
    <row r="40" spans="1:57" s="52" customFormat="1" x14ac:dyDescent="0.35"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57" x14ac:dyDescent="0.35">
      <c r="B41" s="52" t="s">
        <v>440</v>
      </c>
      <c r="Z41" s="281">
        <f>Z38/Z$36</f>
        <v>5.7481740167676403</v>
      </c>
      <c r="AA41" s="281">
        <f t="shared" ref="AA41:AR41" si="7">AA38/AA$36</f>
        <v>5.8656790390355491</v>
      </c>
      <c r="AB41" s="281">
        <f t="shared" si="7"/>
        <v>5.7781990847810834</v>
      </c>
      <c r="AC41" s="281">
        <f t="shared" si="7"/>
        <v>5.7567522945915908</v>
      </c>
      <c r="AD41" s="281">
        <f t="shared" si="7"/>
        <v>4.9224688760179811</v>
      </c>
      <c r="AE41" s="281">
        <f t="shared" si="7"/>
        <v>4.8351970707503202</v>
      </c>
      <c r="AF41" s="281">
        <f t="shared" si="7"/>
        <v>5.540132990918611</v>
      </c>
      <c r="AG41" s="281">
        <f t="shared" si="7"/>
        <v>4.6603509456309204</v>
      </c>
      <c r="AH41" s="281">
        <f t="shared" si="7"/>
        <v>4.2970358024700293</v>
      </c>
      <c r="AI41" s="281">
        <f t="shared" si="7"/>
        <v>3.9250892916257563</v>
      </c>
      <c r="AJ41" s="281">
        <f t="shared" si="7"/>
        <v>4.5329831443173196</v>
      </c>
      <c r="AK41" s="281">
        <f t="shared" si="7"/>
        <v>4.5984250149056498</v>
      </c>
      <c r="AL41" s="281">
        <f t="shared" si="7"/>
        <v>7.3939107026775917</v>
      </c>
      <c r="AM41" s="281">
        <f t="shared" si="7"/>
        <v>5.446572481536248</v>
      </c>
      <c r="AN41" s="281">
        <f t="shared" si="7"/>
        <v>4.3323840716611235</v>
      </c>
      <c r="AO41" s="281">
        <f t="shared" si="7"/>
        <v>7.5820641435199665</v>
      </c>
      <c r="AP41" s="281">
        <f t="shared" si="7"/>
        <v>4.0817217123476146</v>
      </c>
      <c r="AQ41" s="281">
        <f t="shared" si="7"/>
        <v>4.4241143456012173</v>
      </c>
      <c r="AR41" s="281">
        <f t="shared" si="7"/>
        <v>6.5055983564167503</v>
      </c>
      <c r="AS41" s="52"/>
    </row>
    <row r="42" spans="1:57" x14ac:dyDescent="0.35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57" x14ac:dyDescent="0.35">
      <c r="B43" s="52" t="str">
        <f>'LAO Summary'!B29</f>
        <v>NPP-potential (MT C)</v>
      </c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25">
        <f>'LAO Summary'!Z29</f>
        <v>157907830.28493154</v>
      </c>
      <c r="AA43" s="25">
        <f>'LAO Summary'!AA29</f>
        <v>154848626.87123284</v>
      </c>
      <c r="AB43" s="25">
        <f>'LAO Summary'!AB29</f>
        <v>159870335.33150688</v>
      </c>
      <c r="AC43" s="25">
        <f>'LAO Summary'!AC29</f>
        <v>158563586.83287668</v>
      </c>
      <c r="AD43" s="25">
        <f>'LAO Summary'!AD29</f>
        <v>188550887.03013703</v>
      </c>
      <c r="AE43" s="25">
        <f>'LAO Summary'!AE29</f>
        <v>183340570.70684934</v>
      </c>
      <c r="AF43" s="25">
        <f>'LAO Summary'!AF29</f>
        <v>165142597.74246579</v>
      </c>
      <c r="AG43" s="25">
        <f>'LAO Summary'!AG29</f>
        <v>171310111.22191781</v>
      </c>
      <c r="AH43" s="25">
        <f>'LAO Summary'!AH29</f>
        <v>175407702.80547953</v>
      </c>
      <c r="AI43" s="25">
        <f>'LAO Summary'!AI29</f>
        <v>175407702.80547953</v>
      </c>
      <c r="AJ43" s="25">
        <f>'LAO Summary'!AJ29</f>
        <v>164756864.5479452</v>
      </c>
      <c r="AK43" s="25">
        <f>'LAO Summary'!AK29</f>
        <v>164756864.5479452</v>
      </c>
      <c r="AL43" s="25">
        <f>'LAO Summary'!AL29</f>
        <v>166905305.86849314</v>
      </c>
      <c r="AM43" s="25">
        <f>'LAO Summary'!AM29</f>
        <v>159045939.86301368</v>
      </c>
      <c r="AN43" s="25">
        <f>'LAO Summary'!AN29</f>
        <v>187450132.27397263</v>
      </c>
      <c r="AO43" s="25">
        <f>'LAO Summary'!AO29</f>
        <v>178826100.57534254</v>
      </c>
      <c r="AP43" s="25">
        <f>'LAO Summary'!AP29</f>
        <v>195506133.55616444</v>
      </c>
      <c r="AQ43" s="25">
        <f>'LAO Summary'!AQ29</f>
        <v>162097713.41369861</v>
      </c>
      <c r="AR43" s="25">
        <f>'LAO Summary'!AR29</f>
        <v>170913495.64931506</v>
      </c>
      <c r="AS43" s="25"/>
    </row>
    <row r="44" spans="1:57" s="52" customFormat="1" x14ac:dyDescent="0.35">
      <c r="Z44" s="25">
        <f>Z43/1000</f>
        <v>157907.83028493155</v>
      </c>
      <c r="AA44" s="25">
        <f t="shared" ref="AA44:AR44" si="8">AA43/1000</f>
        <v>154848.62687123285</v>
      </c>
      <c r="AB44" s="25">
        <f t="shared" si="8"/>
        <v>159870.33533150688</v>
      </c>
      <c r="AC44" s="25">
        <f t="shared" si="8"/>
        <v>158563.5868328767</v>
      </c>
      <c r="AD44" s="25">
        <f t="shared" si="8"/>
        <v>188550.88703013703</v>
      </c>
      <c r="AE44" s="25">
        <f t="shared" si="8"/>
        <v>183340.57070684934</v>
      </c>
      <c r="AF44" s="25">
        <f t="shared" si="8"/>
        <v>165142.59774246579</v>
      </c>
      <c r="AG44" s="25">
        <f t="shared" si="8"/>
        <v>171310.11122191782</v>
      </c>
      <c r="AH44" s="25">
        <f t="shared" si="8"/>
        <v>175407.70280547952</v>
      </c>
      <c r="AI44" s="25">
        <f t="shared" si="8"/>
        <v>175407.70280547952</v>
      </c>
      <c r="AJ44" s="25">
        <f t="shared" si="8"/>
        <v>164756.86454794521</v>
      </c>
      <c r="AK44" s="25">
        <f t="shared" si="8"/>
        <v>164756.86454794521</v>
      </c>
      <c r="AL44" s="25">
        <f t="shared" si="8"/>
        <v>166905.30586849313</v>
      </c>
      <c r="AM44" s="25">
        <f t="shared" si="8"/>
        <v>159045.93986301369</v>
      </c>
      <c r="AN44" s="25">
        <f t="shared" si="8"/>
        <v>187450.13227397262</v>
      </c>
      <c r="AO44" s="25">
        <f t="shared" si="8"/>
        <v>178826.10057534254</v>
      </c>
      <c r="AP44" s="25">
        <f t="shared" si="8"/>
        <v>195506.13355616445</v>
      </c>
      <c r="AQ44" s="25">
        <f t="shared" si="8"/>
        <v>162097.71341369863</v>
      </c>
      <c r="AR44" s="25">
        <f t="shared" si="8"/>
        <v>170913.49564931507</v>
      </c>
      <c r="AS44" s="25"/>
    </row>
    <row r="45" spans="1:57" x14ac:dyDescent="0.35">
      <c r="B45" t="s">
        <v>441</v>
      </c>
      <c r="Z45" s="281">
        <f>Z43/Z$36</f>
        <v>46.539295692582243</v>
      </c>
      <c r="AA45" s="281">
        <f t="shared" ref="AA45:AR45" si="9">AA43/AA$36</f>
        <v>44.471173713737173</v>
      </c>
      <c r="AB45" s="281">
        <f t="shared" si="9"/>
        <v>44.69397129759767</v>
      </c>
      <c r="AC45" s="281">
        <f t="shared" si="9"/>
        <v>43.111361292244887</v>
      </c>
      <c r="AD45" s="281">
        <f t="shared" si="9"/>
        <v>49.854808839274732</v>
      </c>
      <c r="AE45" s="281">
        <f t="shared" si="9"/>
        <v>47.119139220470146</v>
      </c>
      <c r="AF45" s="281">
        <f t="shared" si="9"/>
        <v>41.234106802113807</v>
      </c>
      <c r="AG45" s="281">
        <f t="shared" si="9"/>
        <v>41.549869323773422</v>
      </c>
      <c r="AH45" s="281">
        <f t="shared" si="9"/>
        <v>41.321013617309667</v>
      </c>
      <c r="AI45" s="281">
        <f t="shared" si="9"/>
        <v>40.139062426883186</v>
      </c>
      <c r="AJ45" s="281">
        <f t="shared" si="9"/>
        <v>36.628916084469807</v>
      </c>
      <c r="AK45" s="281">
        <f t="shared" si="9"/>
        <v>35.615405220048679</v>
      </c>
      <c r="AL45" s="281">
        <f t="shared" si="9"/>
        <v>35.130563222162309</v>
      </c>
      <c r="AM45" s="281">
        <f t="shared" si="9"/>
        <v>32.651599232809218</v>
      </c>
      <c r="AN45" s="281">
        <f t="shared" si="9"/>
        <v>37.5877546167982</v>
      </c>
      <c r="AO45" s="281">
        <f t="shared" si="9"/>
        <v>35.084579277092907</v>
      </c>
      <c r="AP45" s="281">
        <f t="shared" si="9"/>
        <v>37.59010450993356</v>
      </c>
      <c r="AQ45" s="281">
        <f t="shared" si="9"/>
        <v>30.596019896885355</v>
      </c>
      <c r="AR45" s="281">
        <f t="shared" si="9"/>
        <v>31.721138761936722</v>
      </c>
      <c r="AS45" s="52"/>
    </row>
    <row r="46" spans="1:57" x14ac:dyDescent="0.35">
      <c r="Z46" s="25">
        <f t="shared" ref="Z46:AR46" si="10">Z45/1000</f>
        <v>4.6539295692582243E-2</v>
      </c>
      <c r="AA46" s="25">
        <f t="shared" si="10"/>
        <v>4.4471173713737169E-2</v>
      </c>
      <c r="AB46" s="25">
        <f t="shared" si="10"/>
        <v>4.4693971297597668E-2</v>
      </c>
      <c r="AC46" s="25">
        <f t="shared" si="10"/>
        <v>4.3111361292244889E-2</v>
      </c>
      <c r="AD46" s="25">
        <f t="shared" si="10"/>
        <v>4.9854808839274734E-2</v>
      </c>
      <c r="AE46" s="25">
        <f t="shared" si="10"/>
        <v>4.7119139220470146E-2</v>
      </c>
      <c r="AF46" s="25">
        <f t="shared" si="10"/>
        <v>4.1234106802113805E-2</v>
      </c>
      <c r="AG46" s="25">
        <f t="shared" si="10"/>
        <v>4.1549869323773421E-2</v>
      </c>
      <c r="AH46" s="25">
        <f t="shared" si="10"/>
        <v>4.1321013617309665E-2</v>
      </c>
      <c r="AI46" s="25">
        <f t="shared" si="10"/>
        <v>4.0139062426883185E-2</v>
      </c>
      <c r="AJ46" s="25">
        <f t="shared" si="10"/>
        <v>3.6628916084469811E-2</v>
      </c>
      <c r="AK46" s="25">
        <f t="shared" si="10"/>
        <v>3.5615405220048676E-2</v>
      </c>
      <c r="AL46" s="25">
        <f t="shared" si="10"/>
        <v>3.5130563222162306E-2</v>
      </c>
      <c r="AM46" s="25">
        <f t="shared" si="10"/>
        <v>3.265159923280922E-2</v>
      </c>
      <c r="AN46" s="25">
        <f t="shared" si="10"/>
        <v>3.7587754616798204E-2</v>
      </c>
      <c r="AO46" s="25">
        <f t="shared" si="10"/>
        <v>3.5084579277092909E-2</v>
      </c>
      <c r="AP46" s="25">
        <f t="shared" si="10"/>
        <v>3.759010450993356E-2</v>
      </c>
      <c r="AQ46" s="25">
        <f t="shared" si="10"/>
        <v>3.0596019896885356E-2</v>
      </c>
      <c r="AR46" s="25">
        <f t="shared" si="10"/>
        <v>3.1721138761936725E-2</v>
      </c>
      <c r="AS46" s="52"/>
    </row>
    <row r="47" spans="1:57" x14ac:dyDescent="0.35">
      <c r="B47" s="52" t="str">
        <f>'LAO Summary'!B33</f>
        <v>HANPP Intensity (%)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262">
        <f>'LAO Summary'!Z33</f>
        <v>0.12351226917436622</v>
      </c>
      <c r="AA47" s="262">
        <f>'LAO Summary'!AA33</f>
        <v>0.131898453519423</v>
      </c>
      <c r="AB47" s="262">
        <f>'LAO Summary'!AB33</f>
        <v>0.12928363528733158</v>
      </c>
      <c r="AC47" s="262">
        <f>'LAO Summary'!AC33</f>
        <v>0.1335321391400171</v>
      </c>
      <c r="AD47" s="262">
        <f>'LAO Summary'!AD33</f>
        <v>9.8736089669651847E-2</v>
      </c>
      <c r="AE47" s="262">
        <f>'LAO Summary'!AE33</f>
        <v>0.10261641343078159</v>
      </c>
      <c r="AF47" s="262">
        <f>'LAO Summary'!AF33</f>
        <v>0.13435802107964187</v>
      </c>
      <c r="AG47" s="262">
        <f>'LAO Summary'!AG33</f>
        <v>0.11216283038860068</v>
      </c>
      <c r="AH47" s="262">
        <f>'LAO Summary'!AH33</f>
        <v>0.10399153908146073</v>
      </c>
      <c r="AI47" s="262">
        <f>'LAO Summary'!AI33</f>
        <v>9.7787268917295958E-2</v>
      </c>
      <c r="AJ47" s="262">
        <f>'LAO Summary'!AJ33</f>
        <v>0.12375422559225677</v>
      </c>
      <c r="AK47" s="262">
        <f>'LAO Summary'!AK33</f>
        <v>0.12911337064661832</v>
      </c>
      <c r="AL47" s="262">
        <f>'LAO Summary'!AL33</f>
        <v>0.21046946090557131</v>
      </c>
      <c r="AM47" s="262">
        <f>'LAO Summary'!AM33</f>
        <v>0.1668087508578564</v>
      </c>
      <c r="AN47" s="262">
        <f>'LAO Summary'!AN33</f>
        <v>0.11526051810833504</v>
      </c>
      <c r="AO47" s="262">
        <f>'LAO Summary'!AO33</f>
        <v>0.21610816774053143</v>
      </c>
      <c r="AP47" s="262">
        <f>'LAO Summary'!AP33</f>
        <v>0.10858500569661836</v>
      </c>
      <c r="AQ47" s="262">
        <f>'LAO Summary'!AQ33</f>
        <v>0.14459770782315343</v>
      </c>
      <c r="AR47" s="262">
        <f>'LAO Summary'!AR33</f>
        <v>0.20508716301897206</v>
      </c>
      <c r="AS47" s="262"/>
    </row>
    <row r="48" spans="1:57" s="52" customFormat="1" x14ac:dyDescent="0.35"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</row>
    <row r="49" spans="26:30" ht="15.5" x14ac:dyDescent="0.35">
      <c r="Z49" s="262"/>
      <c r="AD49" s="283" t="s">
        <v>445</v>
      </c>
    </row>
    <row r="51" spans="26:30" s="52" customFormat="1" x14ac:dyDescent="0.35"/>
    <row r="52" spans="26:30" s="52" customFormat="1" x14ac:dyDescent="0.35"/>
    <row r="53" spans="26:30" s="52" customFormat="1" x14ac:dyDescent="0.35"/>
    <row r="54" spans="26:30" s="52" customFormat="1" x14ac:dyDescent="0.35"/>
    <row r="55" spans="26:30" s="52" customFormat="1" x14ac:dyDescent="0.35"/>
    <row r="56" spans="26:30" s="52" customFormat="1" x14ac:dyDescent="0.35"/>
    <row r="57" spans="26:30" s="52" customFormat="1" x14ac:dyDescent="0.35"/>
    <row r="58" spans="26:30" s="52" customFormat="1" x14ac:dyDescent="0.35"/>
    <row r="59" spans="26:30" s="52" customFormat="1" x14ac:dyDescent="0.35"/>
    <row r="60" spans="26:30" s="52" customFormat="1" x14ac:dyDescent="0.35"/>
    <row r="61" spans="26:30" s="52" customFormat="1" x14ac:dyDescent="0.35"/>
    <row r="62" spans="26:30" s="52" customFormat="1" x14ac:dyDescent="0.35"/>
    <row r="121" spans="30:30" ht="16" customHeight="1" x14ac:dyDescent="0.35"/>
    <row r="122" spans="30:30" s="52" customFormat="1" ht="16" customHeight="1" x14ac:dyDescent="0.35"/>
    <row r="123" spans="30:30" s="52" customFormat="1" ht="16" customHeight="1" x14ac:dyDescent="0.35">
      <c r="AD123" s="283" t="s">
        <v>446</v>
      </c>
    </row>
    <row r="141" s="52" customFormat="1" x14ac:dyDescent="0.35"/>
    <row r="142" s="52" customFormat="1" x14ac:dyDescent="0.35"/>
    <row r="143" s="52" customFormat="1" x14ac:dyDescent="0.35"/>
    <row r="144" s="52" customFormat="1" x14ac:dyDescent="0.35"/>
    <row r="145" spans="30:30" s="52" customFormat="1" x14ac:dyDescent="0.35"/>
    <row r="146" spans="30:30" s="52" customFormat="1" x14ac:dyDescent="0.35"/>
    <row r="147" spans="30:30" s="52" customFormat="1" x14ac:dyDescent="0.35"/>
    <row r="148" spans="30:30" s="52" customFormat="1" x14ac:dyDescent="0.35"/>
    <row r="149" spans="30:30" s="52" customFormat="1" x14ac:dyDescent="0.35"/>
    <row r="150" spans="30:30" s="52" customFormat="1" x14ac:dyDescent="0.35"/>
    <row r="151" spans="30:30" s="52" customFormat="1" x14ac:dyDescent="0.35"/>
    <row r="152" spans="30:30" s="52" customFormat="1" x14ac:dyDescent="0.35"/>
    <row r="153" spans="30:30" s="52" customFormat="1" x14ac:dyDescent="0.35"/>
    <row r="154" spans="30:30" s="52" customFormat="1" x14ac:dyDescent="0.35"/>
    <row r="155" spans="30:30" s="52" customFormat="1" x14ac:dyDescent="0.35"/>
    <row r="156" spans="30:30" s="52" customFormat="1" x14ac:dyDescent="0.35"/>
    <row r="158" spans="30:30" s="52" customFormat="1" ht="15.5" x14ac:dyDescent="0.35">
      <c r="AD158" s="283" t="s">
        <v>448</v>
      </c>
    </row>
    <row r="159" spans="30:30" s="52" customFormat="1" x14ac:dyDescent="0.35"/>
    <row r="160" spans="30:30" s="52" customFormat="1" x14ac:dyDescent="0.35"/>
    <row r="161" s="52" customFormat="1" x14ac:dyDescent="0.35"/>
    <row r="162" s="52" customFormat="1" x14ac:dyDescent="0.35"/>
    <row r="163" s="52" customFormat="1" x14ac:dyDescent="0.35"/>
    <row r="164" s="52" customFormat="1" x14ac:dyDescent="0.35"/>
    <row r="165" s="52" customFormat="1" x14ac:dyDescent="0.35"/>
    <row r="166" s="52" customFormat="1" x14ac:dyDescent="0.35"/>
    <row r="167" s="52" customFormat="1" x14ac:dyDescent="0.35"/>
    <row r="168" s="52" customFormat="1" x14ac:dyDescent="0.35"/>
    <row r="169" s="52" customFormat="1" x14ac:dyDescent="0.35"/>
    <row r="170" s="52" customFormat="1" x14ac:dyDescent="0.35"/>
    <row r="171" s="52" customFormat="1" x14ac:dyDescent="0.35"/>
    <row r="172" s="52" customFormat="1" x14ac:dyDescent="0.35"/>
    <row r="173" s="52" customFormat="1" x14ac:dyDescent="0.35"/>
    <row r="174" s="52" customFormat="1" x14ac:dyDescent="0.35"/>
    <row r="175" s="52" customFormat="1" x14ac:dyDescent="0.35"/>
    <row r="177" spans="30:30" ht="15.5" x14ac:dyDescent="0.35">
      <c r="AD177" s="283" t="s">
        <v>447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4"/>
  <sheetViews>
    <sheetView topLeftCell="AQ1" zoomScale="75" zoomScaleNormal="75" workbookViewId="0">
      <selection activeCell="BJ58" sqref="BJ58"/>
    </sheetView>
  </sheetViews>
  <sheetFormatPr defaultRowHeight="14.5" x14ac:dyDescent="0.35"/>
  <cols>
    <col min="3" max="3" width="34" bestFit="1" customWidth="1"/>
    <col min="4" max="4" width="12.90625" customWidth="1"/>
    <col min="5" max="5" width="9.453125" customWidth="1"/>
    <col min="6" max="6" width="7.54296875" customWidth="1"/>
    <col min="9" max="9" width="12.453125" bestFit="1" customWidth="1"/>
    <col min="10" max="58" width="12.36328125" bestFit="1" customWidth="1"/>
  </cols>
  <sheetData>
    <row r="1" spans="1:1774" s="52" customFormat="1" ht="23" x14ac:dyDescent="0.5">
      <c r="A1" s="59" t="s">
        <v>129</v>
      </c>
      <c r="B1" s="55"/>
    </row>
    <row r="2" spans="1:1774" s="52" customFormat="1" x14ac:dyDescent="0.35">
      <c r="B2" s="55"/>
    </row>
    <row r="3" spans="1:1774" s="52" customFormat="1" ht="20" hidden="1" x14ac:dyDescent="0.4">
      <c r="A3" s="32" t="s">
        <v>95</v>
      </c>
      <c r="B3" s="55"/>
    </row>
    <row r="4" spans="1:1774" s="52" customFormat="1" hidden="1" x14ac:dyDescent="0.35">
      <c r="B4" s="55"/>
    </row>
    <row r="5" spans="1:1774" s="52" customFormat="1" hidden="1" x14ac:dyDescent="0.35">
      <c r="B5" s="55" t="s">
        <v>87</v>
      </c>
    </row>
    <row r="6" spans="1:1774" s="29" customFormat="1" hidden="1" x14ac:dyDescent="0.35">
      <c r="B6" s="33"/>
      <c r="C6" s="29" t="s">
        <v>38</v>
      </c>
      <c r="D6" s="29" t="s">
        <v>39</v>
      </c>
      <c r="E6" s="29" t="s">
        <v>40</v>
      </c>
      <c r="F6" s="29" t="s">
        <v>41</v>
      </c>
      <c r="G6" s="29" t="s">
        <v>42</v>
      </c>
      <c r="H6" s="29" t="s">
        <v>43</v>
      </c>
      <c r="I6" s="29" t="s">
        <v>8</v>
      </c>
      <c r="J6" s="29" t="s">
        <v>9</v>
      </c>
      <c r="K6" s="29" t="s">
        <v>10</v>
      </c>
      <c r="L6" s="29" t="s">
        <v>11</v>
      </c>
      <c r="M6" s="29" t="s">
        <v>12</v>
      </c>
      <c r="N6" s="29" t="s">
        <v>13</v>
      </c>
      <c r="O6" s="29" t="s">
        <v>14</v>
      </c>
      <c r="P6" s="29" t="s">
        <v>15</v>
      </c>
      <c r="Q6" s="29" t="s">
        <v>16</v>
      </c>
      <c r="R6" s="29" t="s">
        <v>17</v>
      </c>
      <c r="S6" s="29" t="s">
        <v>18</v>
      </c>
      <c r="T6" s="29" t="s">
        <v>19</v>
      </c>
      <c r="U6" s="29" t="s">
        <v>20</v>
      </c>
      <c r="V6" s="29" t="s">
        <v>21</v>
      </c>
      <c r="W6" s="29" t="s">
        <v>22</v>
      </c>
      <c r="X6" s="29" t="s">
        <v>23</v>
      </c>
      <c r="Y6" s="29" t="s">
        <v>24</v>
      </c>
      <c r="Z6" s="29" t="s">
        <v>25</v>
      </c>
      <c r="AA6" s="29" t="s">
        <v>26</v>
      </c>
      <c r="AB6" s="29" t="s">
        <v>27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B7" s="55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B8" s="55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B9" s="55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B10" s="55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B11" s="55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B12" s="55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B13" s="55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B14" s="55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B15" s="55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B16" s="55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2:1774" s="52" customFormat="1" hidden="1" x14ac:dyDescent="0.35">
      <c r="B17" s="55"/>
    </row>
    <row r="18" spans="2:1774" s="52" customFormat="1" hidden="1" x14ac:dyDescent="0.35">
      <c r="B18" s="55" t="s">
        <v>98</v>
      </c>
      <c r="E18" s="25" t="s">
        <v>97</v>
      </c>
    </row>
    <row r="19" spans="2:1774" s="52" customFormat="1" hidden="1" x14ac:dyDescent="0.35">
      <c r="B19" s="55"/>
    </row>
    <row r="20" spans="2:1774" s="29" customFormat="1" hidden="1" x14ac:dyDescent="0.35">
      <c r="B20" s="33"/>
      <c r="C20" s="29" t="s">
        <v>101</v>
      </c>
      <c r="E20" s="29" t="s">
        <v>82</v>
      </c>
      <c r="F20" s="29" t="s">
        <v>88</v>
      </c>
      <c r="G20" s="29" t="s">
        <v>89</v>
      </c>
      <c r="H20" s="29" t="s">
        <v>83</v>
      </c>
      <c r="I20" s="29" t="s">
        <v>8</v>
      </c>
      <c r="J20" s="29" t="s">
        <v>9</v>
      </c>
      <c r="K20" s="29" t="s">
        <v>10</v>
      </c>
      <c r="L20" s="29" t="s">
        <v>11</v>
      </c>
      <c r="M20" s="29" t="s">
        <v>12</v>
      </c>
      <c r="N20" s="29" t="s">
        <v>13</v>
      </c>
      <c r="O20" s="29" t="s">
        <v>14</v>
      </c>
      <c r="P20" s="29" t="s">
        <v>15</v>
      </c>
      <c r="Q20" s="29" t="s">
        <v>16</v>
      </c>
      <c r="R20" s="29" t="s">
        <v>17</v>
      </c>
      <c r="S20" s="29" t="s">
        <v>18</v>
      </c>
      <c r="T20" s="29" t="s">
        <v>19</v>
      </c>
      <c r="U20" s="29" t="s">
        <v>20</v>
      </c>
      <c r="V20" s="29" t="s">
        <v>21</v>
      </c>
      <c r="W20" s="29" t="s">
        <v>22</v>
      </c>
      <c r="X20" s="29" t="s">
        <v>23</v>
      </c>
      <c r="Y20" s="29" t="s">
        <v>24</v>
      </c>
      <c r="Z20" s="29" t="s">
        <v>25</v>
      </c>
      <c r="AA20" s="29" t="s">
        <v>26</v>
      </c>
      <c r="AB20" s="29" t="s">
        <v>27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2:1774" s="52" customFormat="1" hidden="1" x14ac:dyDescent="0.35">
      <c r="B21" s="55"/>
      <c r="C21" s="62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30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2:1774" s="52" customFormat="1" hidden="1" x14ac:dyDescent="0.35">
      <c r="B22" s="55"/>
      <c r="C22" s="62"/>
      <c r="E22" s="35">
        <v>3.5</v>
      </c>
      <c r="F22" s="35">
        <v>0.15</v>
      </c>
      <c r="G22" s="35">
        <v>0.09</v>
      </c>
      <c r="H22" s="36">
        <v>0.5</v>
      </c>
      <c r="I22" s="25">
        <f t="shared" si="0"/>
        <v>0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</row>
    <row r="23" spans="2:1774" s="52" customFormat="1" hidden="1" x14ac:dyDescent="0.35">
      <c r="B23" s="55"/>
      <c r="C23" s="62"/>
      <c r="E23" s="35">
        <v>3.5</v>
      </c>
      <c r="F23" s="35">
        <v>0.15</v>
      </c>
      <c r="G23" s="35">
        <v>0.1</v>
      </c>
      <c r="H23" s="36">
        <v>0.5</v>
      </c>
      <c r="I23" s="25">
        <f t="shared" si="0"/>
        <v>0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</row>
    <row r="24" spans="2:1774" s="52" customFormat="1" hidden="1" x14ac:dyDescent="0.35">
      <c r="B24" s="55"/>
      <c r="C24" s="62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si="0"/>
        <v>0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</row>
    <row r="25" spans="2:1774" s="52" customFormat="1" hidden="1" x14ac:dyDescent="0.35">
      <c r="B25" s="55"/>
      <c r="C25" s="62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</row>
    <row r="26" spans="2:1774" s="52" customFormat="1" hidden="1" x14ac:dyDescent="0.35">
      <c r="B26" s="55"/>
      <c r="C26" s="62"/>
      <c r="E26" s="35">
        <v>3.5</v>
      </c>
      <c r="F26" s="35">
        <v>0.15</v>
      </c>
      <c r="G26" s="35">
        <v>0.09</v>
      </c>
      <c r="H26" s="36">
        <v>0.5</v>
      </c>
      <c r="I26" s="25">
        <f t="shared" si="0"/>
        <v>0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</row>
    <row r="27" spans="2:1774" s="52" customFormat="1" hidden="1" x14ac:dyDescent="0.35">
      <c r="B27" s="55"/>
      <c r="C27" s="62"/>
      <c r="E27" s="35">
        <v>0</v>
      </c>
      <c r="F27" s="35">
        <v>0.15</v>
      </c>
      <c r="G27" s="35">
        <v>0.9</v>
      </c>
      <c r="H27" s="36">
        <v>0.5</v>
      </c>
      <c r="I27" s="25">
        <f t="shared" si="0"/>
        <v>0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</row>
    <row r="28" spans="2:1774" s="52" customFormat="1" hidden="1" x14ac:dyDescent="0.35">
      <c r="B28" s="55"/>
      <c r="C28" s="62"/>
      <c r="E28" s="35">
        <v>1.5</v>
      </c>
      <c r="F28" s="35">
        <v>0.15</v>
      </c>
      <c r="G28" s="35">
        <v>0.9</v>
      </c>
      <c r="H28" s="36">
        <v>0.5</v>
      </c>
      <c r="I28" s="25">
        <f t="shared" si="0"/>
        <v>0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</row>
    <row r="29" spans="2:1774" s="52" customFormat="1" hidden="1" x14ac:dyDescent="0.35">
      <c r="B29" s="55"/>
      <c r="C29" s="62"/>
      <c r="E29" s="35">
        <v>1.9</v>
      </c>
      <c r="F29" s="35">
        <v>0.15</v>
      </c>
      <c r="G29" s="35">
        <v>0.05</v>
      </c>
      <c r="H29" s="36">
        <v>0.5</v>
      </c>
      <c r="I29" s="25">
        <f t="shared" si="0"/>
        <v>0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</row>
    <row r="30" spans="2:1774" s="52" customFormat="1" hidden="1" x14ac:dyDescent="0.35">
      <c r="B30" s="55"/>
      <c r="C30" s="62"/>
      <c r="E30" s="35">
        <v>0.4</v>
      </c>
      <c r="F30" s="35">
        <v>0.15</v>
      </c>
      <c r="G30" s="35">
        <v>0.11</v>
      </c>
      <c r="H30" s="36">
        <v>0.5</v>
      </c>
      <c r="I30" s="25">
        <f t="shared" si="0"/>
        <v>0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</row>
    <row r="31" spans="2:1774" s="52" customFormat="1" hidden="1" x14ac:dyDescent="0.35">
      <c r="B31" s="55"/>
    </row>
    <row r="32" spans="2:1774" s="29" customFormat="1" hidden="1" x14ac:dyDescent="0.35">
      <c r="B32" s="33"/>
      <c r="I32" s="29" t="s">
        <v>8</v>
      </c>
      <c r="J32" s="29" t="s">
        <v>9</v>
      </c>
      <c r="K32" s="29" t="s">
        <v>10</v>
      </c>
      <c r="L32" s="29" t="s">
        <v>11</v>
      </c>
      <c r="M32" s="29" t="s">
        <v>12</v>
      </c>
      <c r="N32" s="29" t="s">
        <v>13</v>
      </c>
      <c r="O32" s="29" t="s">
        <v>14</v>
      </c>
      <c r="P32" s="29" t="s">
        <v>15</v>
      </c>
      <c r="Q32" s="29" t="s">
        <v>16</v>
      </c>
      <c r="R32" s="29" t="s">
        <v>17</v>
      </c>
      <c r="S32" s="29" t="s">
        <v>18</v>
      </c>
      <c r="T32" s="29" t="s">
        <v>19</v>
      </c>
      <c r="U32" s="29" t="s">
        <v>20</v>
      </c>
      <c r="V32" s="29" t="s">
        <v>21</v>
      </c>
      <c r="W32" s="29" t="s">
        <v>22</v>
      </c>
      <c r="X32" s="29" t="s">
        <v>23</v>
      </c>
      <c r="Y32" s="29" t="s">
        <v>24</v>
      </c>
      <c r="Z32" s="29" t="s">
        <v>25</v>
      </c>
      <c r="AA32" s="29" t="s">
        <v>26</v>
      </c>
      <c r="AB32" s="29" t="s">
        <v>27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1779" s="44" customFormat="1" ht="18.5" hidden="1" thickBot="1" x14ac:dyDescent="0.45">
      <c r="A33" s="41"/>
      <c r="B33" s="42" t="s">
        <v>90</v>
      </c>
      <c r="C33" s="41"/>
      <c r="D33" s="41"/>
      <c r="E33" s="41"/>
      <c r="F33" s="41"/>
      <c r="G33" s="41"/>
      <c r="H33" s="41"/>
      <c r="I33" s="43">
        <f>SUM(I21:I30)</f>
        <v>0</v>
      </c>
      <c r="J33" s="43">
        <f t="shared" ref="J33:AB33" si="1">SUM(J21:J30)</f>
        <v>0</v>
      </c>
      <c r="K33" s="43">
        <f t="shared" si="1"/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</row>
    <row r="34" spans="1:1779" s="52" customFormat="1" hidden="1" x14ac:dyDescent="0.35">
      <c r="B34" s="55"/>
    </row>
    <row r="35" spans="1:1779" s="52" customFormat="1" x14ac:dyDescent="0.35">
      <c r="B35" s="55"/>
      <c r="H35" s="25"/>
      <c r="K35" s="25"/>
    </row>
    <row r="36" spans="1:1779" s="52" customFormat="1" ht="20" x14ac:dyDescent="0.4">
      <c r="A36" s="32" t="s">
        <v>96</v>
      </c>
      <c r="B36" s="55"/>
    </row>
    <row r="37" spans="1:1779" s="52" customFormat="1" x14ac:dyDescent="0.35">
      <c r="B37" s="55" t="s">
        <v>100</v>
      </c>
    </row>
    <row r="38" spans="1:1779" s="30" customFormat="1" x14ac:dyDescent="0.35">
      <c r="I38" s="30">
        <v>1971</v>
      </c>
      <c r="J38" s="30">
        <f>I38+1</f>
        <v>1972</v>
      </c>
      <c r="K38" s="30">
        <f t="shared" ref="K38:AB38" si="2">J38+1</f>
        <v>1973</v>
      </c>
      <c r="L38" s="30">
        <f t="shared" si="2"/>
        <v>1974</v>
      </c>
      <c r="M38" s="30">
        <f t="shared" si="2"/>
        <v>1975</v>
      </c>
      <c r="N38" s="30">
        <f t="shared" si="2"/>
        <v>1976</v>
      </c>
      <c r="O38" s="30">
        <f t="shared" si="2"/>
        <v>1977</v>
      </c>
      <c r="P38" s="30">
        <f t="shared" si="2"/>
        <v>1978</v>
      </c>
      <c r="Q38" s="30">
        <f t="shared" si="2"/>
        <v>1979</v>
      </c>
      <c r="R38" s="30">
        <f t="shared" si="2"/>
        <v>1980</v>
      </c>
      <c r="S38" s="30">
        <f t="shared" si="2"/>
        <v>1981</v>
      </c>
      <c r="T38" s="30">
        <f t="shared" si="2"/>
        <v>1982</v>
      </c>
      <c r="U38" s="30">
        <f t="shared" si="2"/>
        <v>1983</v>
      </c>
      <c r="V38" s="30">
        <f t="shared" si="2"/>
        <v>1984</v>
      </c>
      <c r="W38" s="30">
        <f t="shared" si="2"/>
        <v>1985</v>
      </c>
      <c r="X38" s="30">
        <f t="shared" si="2"/>
        <v>1986</v>
      </c>
      <c r="Y38" s="30">
        <f t="shared" si="2"/>
        <v>1987</v>
      </c>
      <c r="Z38" s="30">
        <f t="shared" si="2"/>
        <v>1988</v>
      </c>
      <c r="AA38" s="30">
        <f t="shared" si="2"/>
        <v>1989</v>
      </c>
      <c r="AB38" s="30">
        <f t="shared" si="2"/>
        <v>1990</v>
      </c>
      <c r="AC38" s="30">
        <v>1991</v>
      </c>
      <c r="AD38" s="30">
        <v>1992</v>
      </c>
      <c r="AE38" s="30">
        <v>1993</v>
      </c>
      <c r="AF38" s="30">
        <v>1994</v>
      </c>
      <c r="AG38" s="30">
        <v>1995</v>
      </c>
      <c r="AH38" s="30">
        <v>1996</v>
      </c>
      <c r="AI38" s="30">
        <v>1997</v>
      </c>
      <c r="AJ38" s="30">
        <v>1998</v>
      </c>
      <c r="AK38" s="30">
        <v>1999</v>
      </c>
      <c r="AL38" s="30">
        <v>2000</v>
      </c>
      <c r="AM38" s="30">
        <v>2001</v>
      </c>
      <c r="AN38" s="30">
        <v>2002</v>
      </c>
      <c r="AO38" s="30">
        <v>2003</v>
      </c>
      <c r="AP38" s="30">
        <v>2004</v>
      </c>
      <c r="AQ38" s="30">
        <v>2005</v>
      </c>
      <c r="AR38" s="30">
        <v>2006</v>
      </c>
      <c r="AS38" s="30">
        <v>2007</v>
      </c>
      <c r="AT38" s="30">
        <v>2008</v>
      </c>
      <c r="AU38" s="30">
        <v>2009</v>
      </c>
      <c r="AV38" s="30">
        <v>2010</v>
      </c>
      <c r="AW38" s="30">
        <f t="shared" ref="AW38:BD38" si="3">AV38+1</f>
        <v>2011</v>
      </c>
      <c r="AX38" s="30">
        <f t="shared" si="3"/>
        <v>2012</v>
      </c>
      <c r="AY38" s="30">
        <f t="shared" si="3"/>
        <v>2013</v>
      </c>
      <c r="AZ38" s="30">
        <f t="shared" si="3"/>
        <v>2014</v>
      </c>
      <c r="BA38" s="30">
        <f t="shared" si="3"/>
        <v>2015</v>
      </c>
      <c r="BB38" s="30">
        <f t="shared" si="3"/>
        <v>2016</v>
      </c>
      <c r="BC38" s="30">
        <f t="shared" si="3"/>
        <v>2017</v>
      </c>
      <c r="BD38" s="30">
        <f t="shared" si="3"/>
        <v>2018</v>
      </c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</row>
    <row r="39" spans="1:1779" s="52" customFormat="1" x14ac:dyDescent="0.35">
      <c r="B39" s="55" t="s">
        <v>99</v>
      </c>
      <c r="D39" s="25" t="s">
        <v>242</v>
      </c>
    </row>
    <row r="40" spans="1:1779" s="52" customFormat="1" x14ac:dyDescent="0.35">
      <c r="B40" s="55"/>
    </row>
    <row r="41" spans="1:1779" s="89" customFormat="1" ht="43.5" x14ac:dyDescent="0.35">
      <c r="C41" s="89" t="s">
        <v>101</v>
      </c>
      <c r="D41" s="89" t="s">
        <v>241</v>
      </c>
      <c r="E41" s="89" t="s">
        <v>343</v>
      </c>
      <c r="F41" s="90" t="s">
        <v>344</v>
      </c>
      <c r="G41" s="90" t="s">
        <v>243</v>
      </c>
      <c r="H41" s="89" t="s">
        <v>83</v>
      </c>
    </row>
    <row r="42" spans="1:1779" s="52" customFormat="1" x14ac:dyDescent="0.35">
      <c r="B42" s="55"/>
      <c r="C42" s="54" t="s">
        <v>339</v>
      </c>
      <c r="D42" s="63">
        <v>0.5</v>
      </c>
      <c r="E42" s="63">
        <f>1/0.9*0.1</f>
        <v>0.11111111111111112</v>
      </c>
      <c r="F42" s="63">
        <v>0.3</v>
      </c>
      <c r="G42" s="63">
        <v>0.43</v>
      </c>
      <c r="H42" s="63">
        <v>0.5</v>
      </c>
      <c r="I42" s="25">
        <f>('LAO FAO Forest Data'!R4/$D42)*(1+$E42+$F42)*$G42*$H42</f>
        <v>0</v>
      </c>
      <c r="J42" s="25">
        <f>('LAO FAO Forest Data'!S4/$D42)*(1+$E42+$F42)*$G42*$H42</f>
        <v>0</v>
      </c>
      <c r="K42" s="25">
        <f>('LAO FAO Forest Data'!T4/$D42)*(1+$E42+$F42)*$G42*$H42</f>
        <v>0</v>
      </c>
      <c r="L42" s="25">
        <f>('LAO FAO Forest Data'!U4/$D42)*(1+$E42+$F42)*$G42*$H42</f>
        <v>0</v>
      </c>
      <c r="M42" s="25">
        <f>('LAO FAO Forest Data'!V4/$D42)*(1+$E42+$F42)*$G42*$H42</f>
        <v>0</v>
      </c>
      <c r="N42" s="25">
        <f>('LAO FAO Forest Data'!W4/$D42)*(1+$E42+$F42)*$G42*$H42</f>
        <v>0</v>
      </c>
      <c r="O42" s="25">
        <f>('LAO FAO Forest Data'!X4/$D42)*(1+$E42+$F42)*$G42*$H42</f>
        <v>0</v>
      </c>
      <c r="P42" s="25">
        <f>('LAO FAO Forest Data'!Y4/$D42)*(1+$E42+$F42)*$G42*$H42</f>
        <v>0</v>
      </c>
      <c r="Q42" s="25">
        <f>('LAO FAO Forest Data'!Z4/$D42)*(1+$E42+$F42)*$G42*$H42</f>
        <v>0</v>
      </c>
      <c r="R42" s="25">
        <f>('LAO FAO Forest Data'!AA4/$D42)*(1+$E42+$F42)*$G42*$H42</f>
        <v>0</v>
      </c>
      <c r="S42" s="25">
        <f>('LAO FAO Forest Data'!AB4/$D42)*(1+$E42+$F42)*$G42*$H42</f>
        <v>0</v>
      </c>
      <c r="T42" s="25">
        <f>('LAO FAO Forest Data'!AC4/$D42)*(1+$E42+$F42)*$G42*$H42</f>
        <v>0</v>
      </c>
      <c r="U42" s="25">
        <f>('LAO FAO Forest Data'!AD4/$D42)*(1+$E42+$F42)*$G42*$H42</f>
        <v>0</v>
      </c>
      <c r="V42" s="25">
        <f>('LAO FAO Forest Data'!AE4/$D42)*(1+$E42+$F42)*$G42*$H42</f>
        <v>0</v>
      </c>
      <c r="W42" s="25">
        <f>('LAO FAO Forest Data'!AF4/$D42)*(1+$E42+$F42)*$G42*$H42</f>
        <v>0</v>
      </c>
      <c r="X42" s="25">
        <f>('LAO FAO Forest Data'!AG4/$D42)*(1+$E42+$F42)*$G42*$H42</f>
        <v>0</v>
      </c>
      <c r="Y42" s="25">
        <f>('LAO FAO Forest Data'!AH4/$D42)*(1+$E42+$F42)*$G42*$H42</f>
        <v>0</v>
      </c>
      <c r="Z42" s="25">
        <f>('LAO FAO Forest Data'!AI4/$D42)*(1+$E42+$F42)*$G42*$H42</f>
        <v>0</v>
      </c>
      <c r="AA42" s="25">
        <f>('LAO FAO Forest Data'!AJ4/$D42)*(1+$E42+$F42)*$G42*$H42</f>
        <v>0</v>
      </c>
      <c r="AB42" s="25">
        <f>('LAO FAO Forest Data'!AK4/$D42)*(1+$E42+$F42)*$G42*$H42</f>
        <v>36406.666666666672</v>
      </c>
      <c r="AC42" s="25">
        <f>('LAO FAO Forest Data'!AL4/$D42)*(1+$E42+$F42)*$G42*$H42</f>
        <v>91016.666666666672</v>
      </c>
      <c r="AD42" s="25">
        <f>('LAO FAO Forest Data'!AM4/$D42)*(1+$E42+$F42)*$G42*$H42</f>
        <v>72813.333333333343</v>
      </c>
      <c r="AE42" s="25">
        <f>('LAO FAO Forest Data'!AN4/$D42)*(1+$E42+$F42)*$G42*$H42</f>
        <v>94657.333333333343</v>
      </c>
      <c r="AF42" s="25">
        <f>('LAO FAO Forest Data'!AO4/$D42)*(1+$E42+$F42)*$G42*$H42</f>
        <v>139558.88888888888</v>
      </c>
      <c r="AG42" s="25">
        <f>('LAO FAO Forest Data'!AP4/$D42)*(1+$E42+$F42)*$G42*$H42</f>
        <v>297927.88888888893</v>
      </c>
      <c r="AH42" s="25">
        <f>('LAO FAO Forest Data'!AQ4/$D42)*(1+$E42+$F42)*$G42*$H42</f>
        <v>146840.22222222225</v>
      </c>
      <c r="AI42" s="25">
        <f>('LAO FAO Forest Data'!AR4/$D42)*(1+$E42+$F42)*$G42*$H42</f>
        <v>126816.55555555556</v>
      </c>
      <c r="AJ42" s="25">
        <f>('LAO FAO Forest Data'!AS4/$D42)*(1+$E42+$F42)*$G42*$H42</f>
        <v>104365.77777777778</v>
      </c>
      <c r="AK42" s="25">
        <f>('LAO FAO Forest Data'!AT4/$D42)*(1+$E42+$F42)*$G42*$H42</f>
        <v>178392.66666666669</v>
      </c>
      <c r="AL42" s="25">
        <f>('LAO FAO Forest Data'!AU4/$D42)*(1+$E42+$F42)*$G42*$H42</f>
        <v>0</v>
      </c>
      <c r="AM42" s="25">
        <f>('LAO FAO Forest Data'!AV4/$D42)*(1+$E42+$F42)*$G42*$H42</f>
        <v>0</v>
      </c>
      <c r="AN42" s="25">
        <f>('LAO FAO Forest Data'!AW4/$D42)*(1+$E42+$F42)*$G42*$H42</f>
        <v>0</v>
      </c>
      <c r="AO42" s="25">
        <f>('LAO FAO Forest Data'!AX4/$D42)*(1+$E42+$F42)*$G42*$H42</f>
        <v>0</v>
      </c>
      <c r="AP42" s="25">
        <f>('LAO FAO Forest Data'!AY4/$D42)*(1+$E42+$F42)*$G42*$H42</f>
        <v>0</v>
      </c>
      <c r="AQ42" s="25">
        <f>('LAO FAO Forest Data'!AZ4/$D42)*(1+$E42+$F42)*$G42*$H42</f>
        <v>0</v>
      </c>
      <c r="AR42" s="25">
        <f>('LAO FAO Forest Data'!BA4/$D42)*(1+$E42+$F42)*$G42*$H42</f>
        <v>0</v>
      </c>
      <c r="AS42" s="25">
        <f>('LAO FAO Forest Data'!BB4/$D42)*(1+$E42+$F42)*$G42*$H42</f>
        <v>0</v>
      </c>
      <c r="AT42" s="25">
        <f>('LAO FAO Forest Data'!BC4/$D42)*(1+$E42+$F42)*$G42*$H42</f>
        <v>0</v>
      </c>
      <c r="AU42" s="25">
        <f>('LAO FAO Forest Data'!BD4/$D42)*(1+$E42+$F42)*$G42*$H42</f>
        <v>0</v>
      </c>
      <c r="AV42" s="25">
        <f>('LAO FAO Forest Data'!BE4/$D42)*(1+$E42+$F42)*$G42*$H42</f>
        <v>0</v>
      </c>
      <c r="AW42" s="25">
        <f>('LAO FAO Forest Data'!BF4/$D42)*(1+$E42+$F42)*$G42*$H42</f>
        <v>0</v>
      </c>
      <c r="AX42" s="25">
        <f>('LAO FAO Forest Data'!BG4/$D42)*(1+$E42+$F42)*$G42*$H42</f>
        <v>0</v>
      </c>
      <c r="AY42" s="25">
        <f>('LAO FAO Forest Data'!BH4/$D42)*(1+$E42+$F42)*$G42*$H42</f>
        <v>0</v>
      </c>
      <c r="AZ42" s="25">
        <f>('LAO FAO Forest Data'!BI4/$D42)*(1+$E42+$F42)*$G42*$H42</f>
        <v>0</v>
      </c>
      <c r="BA42" s="25">
        <f>('LAO FAO Forest Data'!BJ4/$D42)*(1+$E42+$F42)*$G42*$H42</f>
        <v>0</v>
      </c>
      <c r="BB42" s="25">
        <f>('LAO FAO Forest Data'!BK4/$D42)*(1+$E42+$F42)*$G42*$H42</f>
        <v>0</v>
      </c>
      <c r="BC42" s="25">
        <f>('LAO FAO Forest Data'!BL4/$D42)*(1+$E42+$F42)*$G42*$H42</f>
        <v>0</v>
      </c>
      <c r="BD42" s="25">
        <f>('LAO FAO Forest Data'!BM4/$D42)*(1+$E42+$F42)*$G42*$H42</f>
        <v>0</v>
      </c>
      <c r="BE42" s="25">
        <f>('LAO FAO Forest Data'!BN4/$D42)*(1+$E42+$F42)*$G42*$H42</f>
        <v>0</v>
      </c>
      <c r="BF42" s="25">
        <f>('LAO FAO Forest Data'!BO4/$D42)*(1+$E42+$F42)*$G42*$H42</f>
        <v>0</v>
      </c>
    </row>
    <row r="43" spans="1:1779" s="52" customFormat="1" x14ac:dyDescent="0.35">
      <c r="B43" s="55"/>
      <c r="C43" s="54" t="s">
        <v>340</v>
      </c>
      <c r="D43" s="63">
        <f>D42*1.5</f>
        <v>0.75</v>
      </c>
      <c r="E43" s="63">
        <f>1/0.9*0.1</f>
        <v>0.11111111111111112</v>
      </c>
      <c r="F43" s="63">
        <v>0.3</v>
      </c>
      <c r="G43" s="63">
        <v>0.43</v>
      </c>
      <c r="H43" s="63">
        <v>0.5</v>
      </c>
      <c r="I43" s="25">
        <f>('LAO FAO Forest Data'!R5/$D43)*(1+$E43+$F43)*$G43*$H43</f>
        <v>0</v>
      </c>
      <c r="J43" s="25">
        <f>('LAO FAO Forest Data'!S5/$D43)*(1+$E43+$F43)*$G43*$H43</f>
        <v>0</v>
      </c>
      <c r="K43" s="25">
        <f>('LAO FAO Forest Data'!T5/$D43)*(1+$E43+$F43)*$G43*$H43</f>
        <v>0</v>
      </c>
      <c r="L43" s="25">
        <f>('LAO FAO Forest Data'!U5/$D43)*(1+$E43+$F43)*$G43*$H43</f>
        <v>0</v>
      </c>
      <c r="M43" s="25">
        <f>('LAO FAO Forest Data'!V5/$D43)*(1+$E43+$F43)*$G43*$H43</f>
        <v>0</v>
      </c>
      <c r="N43" s="25">
        <f>('LAO FAO Forest Data'!W5/$D43)*(1+$E43+$F43)*$G43*$H43</f>
        <v>0</v>
      </c>
      <c r="O43" s="25">
        <f>('LAO FAO Forest Data'!X5/$D43)*(1+$E43+$F43)*$G43*$H43</f>
        <v>0</v>
      </c>
      <c r="P43" s="25">
        <f>('LAO FAO Forest Data'!Y5/$D43)*(1+$E43+$F43)*$G43*$H43</f>
        <v>0</v>
      </c>
      <c r="Q43" s="25">
        <f>('LAO FAO Forest Data'!Z5/$D43)*(1+$E43+$F43)*$G43*$H43</f>
        <v>0</v>
      </c>
      <c r="R43" s="25">
        <f>('LAO FAO Forest Data'!AA5/$D43)*(1+$E43+$F43)*$G43*$H43</f>
        <v>0</v>
      </c>
      <c r="S43" s="25">
        <f>('LAO FAO Forest Data'!AB5/$D43)*(1+$E43+$F43)*$G43*$H43</f>
        <v>0</v>
      </c>
      <c r="T43" s="25">
        <f>('LAO FAO Forest Data'!AC5/$D43)*(1+$E43+$F43)*$G43*$H43</f>
        <v>0</v>
      </c>
      <c r="U43" s="25">
        <f>('LAO FAO Forest Data'!AD5/$D43)*(1+$E43+$F43)*$G43*$H43</f>
        <v>0</v>
      </c>
      <c r="V43" s="25">
        <f>('LAO FAO Forest Data'!AE5/$D43)*(1+$E43+$F43)*$G43*$H43</f>
        <v>0</v>
      </c>
      <c r="W43" s="25">
        <f>('LAO FAO Forest Data'!AF5/$D43)*(1+$E43+$F43)*$G43*$H43</f>
        <v>0</v>
      </c>
      <c r="X43" s="25">
        <f>('LAO FAO Forest Data'!AG5/$D43)*(1+$E43+$F43)*$G43*$H43</f>
        <v>0</v>
      </c>
      <c r="Y43" s="25">
        <f>('LAO FAO Forest Data'!AH5/$D43)*(1+$E43+$F43)*$G43*$H43</f>
        <v>0</v>
      </c>
      <c r="Z43" s="25">
        <f>('LAO FAO Forest Data'!AI5/$D43)*(1+$E43+$F43)*$G43*$H43</f>
        <v>0</v>
      </c>
      <c r="AA43" s="25">
        <f>('LAO FAO Forest Data'!AJ5/$D43)*(1+$E43+$F43)*$G43*$H43</f>
        <v>0</v>
      </c>
      <c r="AB43" s="25">
        <f>('LAO FAO Forest Data'!AK5/$D43)*(1+$E43+$F43)*$G43*$H43</f>
        <v>0</v>
      </c>
      <c r="AC43" s="25">
        <f>('LAO FAO Forest Data'!AL5/$D43)*(1+$E43+$F43)*$G43*$H43</f>
        <v>0</v>
      </c>
      <c r="AD43" s="25">
        <f>('LAO FAO Forest Data'!AM5/$D43)*(1+$E43+$F43)*$G43*$H43</f>
        <v>0</v>
      </c>
      <c r="AE43" s="25">
        <f>('LAO FAO Forest Data'!AN5/$D43)*(1+$E43+$F43)*$G43*$H43</f>
        <v>0</v>
      </c>
      <c r="AF43" s="25">
        <f>('LAO FAO Forest Data'!AO5/$D43)*(1+$E43+$F43)*$G43*$H43</f>
        <v>0</v>
      </c>
      <c r="AG43" s="25">
        <f>('LAO FAO Forest Data'!AP5/$D43)*(1+$E43+$F43)*$G43*$H43</f>
        <v>0</v>
      </c>
      <c r="AH43" s="25">
        <f>('LAO FAO Forest Data'!AQ5/$D43)*(1+$E43+$F43)*$G43*$H43</f>
        <v>0</v>
      </c>
      <c r="AI43" s="25">
        <f>('LAO FAO Forest Data'!AR5/$D43)*(1+$E43+$F43)*$G43*$H43</f>
        <v>0</v>
      </c>
      <c r="AJ43" s="25">
        <f>('LAO FAO Forest Data'!AS5/$D43)*(1+$E43+$F43)*$G43*$H43</f>
        <v>0</v>
      </c>
      <c r="AK43" s="25">
        <f>('LAO FAO Forest Data'!AT5/$D43)*(1+$E43+$F43)*$G43*$H43</f>
        <v>0</v>
      </c>
      <c r="AL43" s="25">
        <f>('LAO FAO Forest Data'!AU5/$D43)*(1+$E43+$F43)*$G43*$H43</f>
        <v>0</v>
      </c>
      <c r="AM43" s="25">
        <f>('LAO FAO Forest Data'!AV5/$D43)*(1+$E43+$F43)*$G43*$H43</f>
        <v>0</v>
      </c>
      <c r="AN43" s="25">
        <f>('LAO FAO Forest Data'!AW5/$D43)*(1+$E43+$F43)*$G43*$H43</f>
        <v>0</v>
      </c>
      <c r="AO43" s="25">
        <f>('LAO FAO Forest Data'!AX5/$D43)*(1+$E43+$F43)*$G43*$H43</f>
        <v>0</v>
      </c>
      <c r="AP43" s="25">
        <f>('LAO FAO Forest Data'!AY5/$D43)*(1+$E43+$F43)*$G43*$H43</f>
        <v>0</v>
      </c>
      <c r="AQ43" s="25">
        <f>('LAO FAO Forest Data'!AZ5/$D43)*(1+$E43+$F43)*$G43*$H43</f>
        <v>0</v>
      </c>
      <c r="AR43" s="25">
        <f>('LAO FAO Forest Data'!BA5/$D43)*(1+$E43+$F43)*$G43*$H43</f>
        <v>0</v>
      </c>
      <c r="AS43" s="25">
        <f>('LAO FAO Forest Data'!BB5/$D43)*(1+$E43+$F43)*$G43*$H43</f>
        <v>0</v>
      </c>
      <c r="AT43" s="25">
        <f>('LAO FAO Forest Data'!BC5/$D43)*(1+$E43+$F43)*$G43*$H43</f>
        <v>0</v>
      </c>
      <c r="AU43" s="25">
        <f>('LAO FAO Forest Data'!BD5/$D43)*(1+$E43+$F43)*$G43*$H43</f>
        <v>0</v>
      </c>
      <c r="AV43" s="25">
        <f>('LAO FAO Forest Data'!BE5/$D43)*(1+$E43+$F43)*$G43*$H43</f>
        <v>0</v>
      </c>
      <c r="AW43" s="25">
        <f>('LAO FAO Forest Data'!BF5/$D43)*(1+$E43+$F43)*$G43*$H43</f>
        <v>0</v>
      </c>
      <c r="AX43" s="25">
        <f>('LAO FAO Forest Data'!BG5/$D43)*(1+$E43+$F43)*$G43*$H43</f>
        <v>0</v>
      </c>
      <c r="AY43" s="25">
        <f>('LAO FAO Forest Data'!BH5/$D43)*(1+$E43+$F43)*$G43*$H43</f>
        <v>0</v>
      </c>
      <c r="AZ43" s="25">
        <f>('LAO FAO Forest Data'!BI5/$D43)*(1+$E43+$F43)*$G43*$H43</f>
        <v>0</v>
      </c>
      <c r="BA43" s="25">
        <f>('LAO FAO Forest Data'!BJ5/$D43)*(1+$E43+$F43)*$G43*$H43</f>
        <v>0</v>
      </c>
      <c r="BB43" s="25">
        <f>('LAO FAO Forest Data'!BK5/$D43)*(1+$E43+$F43)*$G43*$H43</f>
        <v>0</v>
      </c>
      <c r="BC43" s="25">
        <f>('LAO FAO Forest Data'!BL5/$D43)*(1+$E43+$F43)*$G43*$H43</f>
        <v>0</v>
      </c>
      <c r="BD43" s="25">
        <f>('LAO FAO Forest Data'!BM5/$D43)*(1+$E43+$F43)*$G43*$H43</f>
        <v>0</v>
      </c>
      <c r="BE43" s="25">
        <f>('LAO FAO Forest Data'!BN5/$D43)*(1+$E43+$F43)*$G43*$H43</f>
        <v>0</v>
      </c>
      <c r="BF43" s="25">
        <f>('LAO FAO Forest Data'!BO5/$D43)*(1+$E43+$F43)*$G43*$H43</f>
        <v>0</v>
      </c>
    </row>
    <row r="44" spans="1:1779" s="52" customFormat="1" x14ac:dyDescent="0.35">
      <c r="B44" s="55"/>
      <c r="C44" s="54"/>
      <c r="D44" s="63"/>
      <c r="E44" s="63"/>
      <c r="F44" s="63"/>
      <c r="G44" s="63"/>
      <c r="H44" s="63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</row>
    <row r="45" spans="1:1779" s="52" customFormat="1" x14ac:dyDescent="0.35">
      <c r="B45" s="55"/>
      <c r="C45" s="54" t="s">
        <v>341</v>
      </c>
      <c r="D45" s="63">
        <v>0.46</v>
      </c>
      <c r="E45" s="63">
        <v>0.11</v>
      </c>
      <c r="F45" s="63">
        <v>0.3</v>
      </c>
      <c r="G45" s="63">
        <v>0.57999999999999996</v>
      </c>
      <c r="H45" s="63">
        <v>0.5</v>
      </c>
      <c r="I45" s="25">
        <f>('LAO FAO Forest Data'!R7/$D45)*(1+$E45+$F45)*$G45*$H45</f>
        <v>125336.73913043477</v>
      </c>
      <c r="J45" s="25">
        <f>('LAO FAO Forest Data'!S7/$D45)*(1+$E45+$F45)*$G45*$H45</f>
        <v>148448.47826086957</v>
      </c>
      <c r="K45" s="25">
        <f>('LAO FAO Forest Data'!T7/$D45)*(1+$E45+$F45)*$G45*$H45</f>
        <v>181338.26086956522</v>
      </c>
      <c r="L45" s="25">
        <f>('LAO FAO Forest Data'!U7/$D45)*(1+$E45+$F45)*$G45*$H45</f>
        <v>234673.04347826086</v>
      </c>
      <c r="M45" s="25">
        <f>('LAO FAO Forest Data'!V7/$D45)*(1+$E45+$F45)*$G45*$H45</f>
        <v>183116.08695652173</v>
      </c>
      <c r="N45" s="25">
        <f>('LAO FAO Forest Data'!W7/$D45)*(1+$E45+$F45)*$G45*$H45</f>
        <v>152004.13043478262</v>
      </c>
      <c r="O45" s="25">
        <f>('LAO FAO Forest Data'!X7/$D45)*(1+$E45+$F45)*$G45*$H45</f>
        <v>152893.04347826089</v>
      </c>
      <c r="P45" s="25">
        <f>('LAO FAO Forest Data'!Y7/$D45)*(1+$E45+$F45)*$G45*$H45</f>
        <v>192894.13043478262</v>
      </c>
      <c r="Q45" s="25">
        <f>('LAO FAO Forest Data'!Z7/$D45)*(1+$E45+$F45)*$G45*$H45</f>
        <v>185782.82608695654</v>
      </c>
      <c r="R45" s="25">
        <f>('LAO FAO Forest Data'!AA7/$D45)*(1+$E45+$F45)*$G45*$H45</f>
        <v>186671.73913043478</v>
      </c>
      <c r="S45" s="25">
        <f>('LAO FAO Forest Data'!AB7/$D45)*(1+$E45+$F45)*$G45*$H45</f>
        <v>154670.86956521738</v>
      </c>
      <c r="T45" s="25">
        <f>('LAO FAO Forest Data'!AC7/$D45)*(1+$E45+$F45)*$G45*$H45</f>
        <v>190227.39130434784</v>
      </c>
      <c r="U45" s="25">
        <f>('LAO FAO Forest Data'!AD7/$D45)*(1+$E45+$F45)*$G45*$H45</f>
        <v>223117.17391304349</v>
      </c>
      <c r="V45" s="25">
        <f>('LAO FAO Forest Data'!AE7/$D45)*(1+$E45+$F45)*$G45*$H45</f>
        <v>202672.17391304349</v>
      </c>
      <c r="W45" s="25">
        <f>('LAO FAO Forest Data'!AF7/$D45)*(1+$E45+$F45)*$G45*$H45</f>
        <v>299563.69565217389</v>
      </c>
      <c r="X45" s="25">
        <f>('LAO FAO Forest Data'!AG7/$D45)*(1+$E45+$F45)*$G45*$H45</f>
        <v>271118.47826086951</v>
      </c>
      <c r="Y45" s="25">
        <f>('LAO FAO Forest Data'!AH7/$D45)*(1+$E45+$F45)*$G45*$H45</f>
        <v>273785.21739130432</v>
      </c>
      <c r="Z45" s="25">
        <f>('LAO FAO Forest Data'!AI7/$D45)*(1+$E45+$F45)*$G45*$H45</f>
        <v>276451.95652173914</v>
      </c>
      <c r="AA45" s="25">
        <f>('LAO FAO Forest Data'!AJ7/$D45)*(1+$E45+$F45)*$G45*$H45</f>
        <v>279118.69565217389</v>
      </c>
      <c r="AB45" s="25">
        <f>('LAO FAO Forest Data'!AK7/$D45)*(1+$E45+$F45)*$G45*$H45</f>
        <v>351120.65217391297</v>
      </c>
      <c r="AC45" s="25">
        <f>('LAO FAO Forest Data'!AL7/$D45)*(1+$E45+$F45)*$G45*$H45</f>
        <v>432900.65217391303</v>
      </c>
      <c r="AD45" s="25">
        <f>('LAO FAO Forest Data'!AM7/$D45)*(1+$E45+$F45)*$G45*$H45</f>
        <v>208894.56521739133</v>
      </c>
      <c r="AE45" s="25">
        <f>('LAO FAO Forest Data'!AN7/$D45)*(1+$E45+$F45)*$G45*$H45</f>
        <v>420455.86956521735</v>
      </c>
      <c r="AF45" s="25">
        <f>('LAO FAO Forest Data'!AO7/$D45)*(1+$E45+$F45)*$G45*$H45</f>
        <v>387566.08695652173</v>
      </c>
      <c r="AG45" s="25">
        <f>('LAO FAO Forest Data'!AP7/$D45)*(1+$E45+$F45)*$G45*$H45</f>
        <v>447123.26086956525</v>
      </c>
      <c r="AH45" s="25">
        <f>('LAO FAO Forest Data'!AQ7/$D45)*(1+$E45+$F45)*$G45*$H45</f>
        <v>480013.04347826086</v>
      </c>
      <c r="AI45" s="25">
        <f>('LAO FAO Forest Data'!AR7/$D45)*(1+$E45+$F45)*$G45*$H45</f>
        <v>423122.60869565216</v>
      </c>
      <c r="AJ45" s="25">
        <f>('LAO FAO Forest Data'!AS7/$D45)*(1+$E45+$F45)*$G45*$H45</f>
        <v>354676.30434782605</v>
      </c>
      <c r="AK45" s="25">
        <f>('LAO FAO Forest Data'!AT7/$D45)*(1+$E45+$F45)*$G45*$H45</f>
        <v>508458.26086956525</v>
      </c>
      <c r="AL45" s="25">
        <f>('LAO FAO Forest Data'!AU7/$D45)*(1+$E45+$F45)*$G45*$H45</f>
        <v>504013.69565217389</v>
      </c>
      <c r="AM45" s="25">
        <f>('LAO FAO Forest Data'!AV7/$D45)*(1+$E45+$F45)*$G45*$H45</f>
        <v>506680.43478260865</v>
      </c>
      <c r="AN45" s="25">
        <f>('LAO FAO Forest Data'!AW7/$D45)*(1+$E45+$F45)*$G45*$H45</f>
        <v>428456.08695652173</v>
      </c>
      <c r="AO45" s="25">
        <f>('LAO FAO Forest Data'!AX7/$D45)*(1+$E45+$F45)*$G45*$H45</f>
        <v>363565.43478260865</v>
      </c>
      <c r="AP45" s="25">
        <f>('LAO FAO Forest Data'!AY7/$D45)*(1+$E45+$F45)*$G45*$H45</f>
        <v>408900.00000000006</v>
      </c>
      <c r="AQ45" s="25">
        <f>('LAO FAO Forest Data'!AZ7/$D45)*(1+$E45+$F45)*$G45*$H45</f>
        <v>404455.43478260865</v>
      </c>
      <c r="AR45" s="25">
        <f>('LAO FAO Forest Data'!BA7/$D45)*(1+$E45+$F45)*$G45*$H45</f>
        <v>472901.73913043481</v>
      </c>
      <c r="AS45" s="25">
        <f>('LAO FAO Forest Data'!BB7/$D45)*(1+$E45+$F45)*$G45*$H45</f>
        <v>469346.08695652173</v>
      </c>
      <c r="AT45" s="25">
        <f>('LAO FAO Forest Data'!BC7/$D45)*(1+$E45+$F45)*$G45*$H45</f>
        <v>515569.56521739135</v>
      </c>
      <c r="AU45" s="25">
        <f>('LAO FAO Forest Data'!BD7/$D45)*(1+$E45+$F45)*$G45*$H45</f>
        <v>434678.47826086963</v>
      </c>
      <c r="AV45" s="25">
        <f>('LAO FAO Forest Data'!BE7/$D45)*(1+$E45+$F45)*$G45*$H45</f>
        <v>917358.26086956519</v>
      </c>
      <c r="AW45" s="25">
        <f>('LAO FAO Forest Data'!BF7/$D45)*(1+$E45+$F45)*$G45*$H45</f>
        <v>1450706.0869565217</v>
      </c>
      <c r="AX45" s="25">
        <f>('LAO FAO Forest Data'!BG7/$D45)*(1+$E45+$F45)*$G45*$H45</f>
        <v>1361814.7826086956</v>
      </c>
      <c r="AY45" s="25">
        <f>('LAO FAO Forest Data'!BH7/$D45)*(1+$E45+$F45)*$G45*$H45</f>
        <v>1895162.6086956521</v>
      </c>
      <c r="AZ45" s="25">
        <f>('LAO FAO Forest Data'!BI7/$D45)*(1+$E45+$F45)*$G45*$H45</f>
        <v>2250727.8260869561</v>
      </c>
      <c r="BA45" s="25">
        <f>('LAO FAO Forest Data'!BJ7/$D45)*(1+$E45+$F45)*$G45*$H45</f>
        <v>1984053.9130434785</v>
      </c>
      <c r="BB45" s="25">
        <f>('LAO FAO Forest Data'!BK7/$D45)*(1+$E45+$F45)*$G45*$H45</f>
        <v>1984053.9130434785</v>
      </c>
      <c r="BC45" s="25">
        <f>('LAO FAO Forest Data'!BL7/$D45)*(1+$E45+$F45)*$G45*$H45</f>
        <v>1272923.4782608694</v>
      </c>
      <c r="BD45" s="25">
        <f>('LAO FAO Forest Data'!BM7/$D45)*(1+$E45+$F45)*$G45*$H45</f>
        <v>1272923.4782608694</v>
      </c>
      <c r="BE45" s="25">
        <f>('LAO FAO Forest Data'!BN7/$D45)*(1+$E45+$F45)*$G45*$H45</f>
        <v>1272923.4782608694</v>
      </c>
      <c r="BF45" s="25">
        <f>('LAO FAO Forest Data'!BO7/$D45)*(1+$E45+$F45)*$G45*$H45</f>
        <v>1272923.4782608694</v>
      </c>
    </row>
    <row r="46" spans="1:1779" s="52" customFormat="1" x14ac:dyDescent="0.35">
      <c r="B46" s="55"/>
      <c r="C46" s="54" t="s">
        <v>342</v>
      </c>
      <c r="D46" s="63">
        <f>D45*1.5</f>
        <v>0.69000000000000006</v>
      </c>
      <c r="E46" s="63">
        <v>0.11</v>
      </c>
      <c r="F46" s="63">
        <v>0.3</v>
      </c>
      <c r="G46" s="63">
        <v>0.57999999999999996</v>
      </c>
      <c r="H46" s="63">
        <v>0.5</v>
      </c>
      <c r="I46" s="25">
        <f>('LAO FAO Forest Data'!R8/$D46)*(1+$E46+$F46)*$G46*$H46</f>
        <v>3081321.0626086956</v>
      </c>
      <c r="J46" s="25">
        <f>('LAO FAO Forest Data'!S8/$D46)*(1+$E46+$F46)*$G46*$H46</f>
        <v>3102657.9386956519</v>
      </c>
      <c r="K46" s="25">
        <f>('LAO FAO Forest Data'!T8/$D46)*(1+$E46+$F46)*$G46*$H46</f>
        <v>3149837.8873913037</v>
      </c>
      <c r="L46" s="25">
        <f>('LAO FAO Forest Data'!U8/$D46)*(1+$E46+$F46)*$G46*$H46</f>
        <v>3170748.0852173911</v>
      </c>
      <c r="M46" s="25">
        <f>('LAO FAO Forest Data'!V8/$D46)*(1+$E46+$F46)*$G46*$H46</f>
        <v>3183464.8752173912</v>
      </c>
      <c r="N46" s="25">
        <f>('LAO FAO Forest Data'!W8/$D46)*(1+$E46+$F46)*$G46*$H46</f>
        <v>3221105.0091304341</v>
      </c>
      <c r="O46" s="25">
        <f>('LAO FAO Forest Data'!X8/$D46)*(1+$E46+$F46)*$G46*$H46</f>
        <v>3218335.1560869562</v>
      </c>
      <c r="P46" s="25">
        <f>('LAO FAO Forest Data'!Y8/$D46)*(1+$E46+$F46)*$G46*$H46</f>
        <v>3241565.416956522</v>
      </c>
      <c r="Q46" s="25">
        <f>('LAO FAO Forest Data'!Z8/$D46)*(1+$E46+$F46)*$G46*$H46</f>
        <v>3185401.5204347824</v>
      </c>
      <c r="R46" s="25">
        <f>('LAO FAO Forest Data'!AA8/$D46)*(1+$E46+$F46)*$G46*$H46</f>
        <v>3193463.9617391303</v>
      </c>
      <c r="S46" s="25">
        <f>('LAO FAO Forest Data'!AB8/$D46)*(1+$E46+$F46)*$G46*$H46</f>
        <v>3134510.0634782608</v>
      </c>
      <c r="T46" s="25">
        <f>('LAO FAO Forest Data'!AC8/$D46)*(1+$E46+$F46)*$G46*$H46</f>
        <v>3132482.7491304348</v>
      </c>
      <c r="U46" s="25">
        <f>('LAO FAO Forest Data'!AD8/$D46)*(1+$E46+$F46)*$G46*$H46</f>
        <v>3162941.0582608692</v>
      </c>
      <c r="V46" s="25">
        <f>('LAO FAO Forest Data'!AE8/$D46)*(1+$E46+$F46)*$G46*$H46</f>
        <v>3138692.103043478</v>
      </c>
      <c r="W46" s="25">
        <f>('LAO FAO Forest Data'!AF8/$D46)*(1+$E46+$F46)*$G46*$H46</f>
        <v>3154476.2356521739</v>
      </c>
      <c r="X46" s="25">
        <f>('LAO FAO Forest Data'!AG8/$D46)*(1+$E46+$F46)*$G46*$H46</f>
        <v>3181223.0365217389</v>
      </c>
      <c r="Y46" s="25">
        <f>('LAO FAO Forest Data'!AH8/$D46)*(1+$E46+$F46)*$G46*$H46</f>
        <v>3251482.1308695651</v>
      </c>
      <c r="Z46" s="25">
        <f>('LAO FAO Forest Data'!AI8/$D46)*(1+$E46+$F46)*$G46*$H46</f>
        <v>3329808.4073913046</v>
      </c>
      <c r="AA46" s="25">
        <f>('LAO FAO Forest Data'!AJ8/$D46)*(1+$E46+$F46)*$G46*$H46</f>
        <v>3314356.7282608692</v>
      </c>
      <c r="AB46" s="25">
        <f>('LAO FAO Forest Data'!AK8/$D46)*(1+$E46+$F46)*$G46*$H46</f>
        <v>3334627.5013043475</v>
      </c>
      <c r="AC46" s="25">
        <f>('LAO FAO Forest Data'!AL8/$D46)*(1+$E46+$F46)*$G46*$H46</f>
        <v>3365484.0434782607</v>
      </c>
      <c r="AD46" s="25">
        <f>('LAO FAO Forest Data'!AM8/$D46)*(1+$E46+$F46)*$G46*$H46</f>
        <v>3373612.8569565215</v>
      </c>
      <c r="AE46" s="25">
        <f>('LAO FAO Forest Data'!AN8/$D46)*(1+$E46+$F46)*$G46*$H46</f>
        <v>3387062.7039130437</v>
      </c>
      <c r="AF46" s="25">
        <f>('LAO FAO Forest Data'!AO8/$D46)*(1+$E46+$F46)*$G46*$H46</f>
        <v>3386790.1039130432</v>
      </c>
      <c r="AG46" s="25">
        <f>('LAO FAO Forest Data'!AP8/$D46)*(1+$E46+$F46)*$G46*$H46</f>
        <v>3395881.3139130431</v>
      </c>
      <c r="AH46" s="25">
        <f>('LAO FAO Forest Data'!AQ8/$D46)*(1+$E46+$F46)*$G46*$H46</f>
        <v>3416148.5313043478</v>
      </c>
      <c r="AI46" s="25">
        <f>('LAO FAO Forest Data'!AR8/$D46)*(1+$E46+$F46)*$G46*$H46</f>
        <v>3435903.1421739128</v>
      </c>
      <c r="AJ46" s="25">
        <f>('LAO FAO Forest Data'!AS8/$D46)*(1+$E46+$F46)*$G46*$H46</f>
        <v>3445781.3365217382</v>
      </c>
      <c r="AK46" s="25">
        <f>('LAO FAO Forest Data'!AT8/$D46)*(1+$E46+$F46)*$G46*$H46</f>
        <v>3462483.4200000004</v>
      </c>
      <c r="AL46" s="25">
        <f>('LAO FAO Forest Data'!AU8/$D46)*(1+$E46+$F46)*$G46*$H46</f>
        <v>3479774.5565217389</v>
      </c>
      <c r="AM46" s="25">
        <f>('LAO FAO Forest Data'!AV8/$D46)*(1+$E46+$F46)*$G46*$H46</f>
        <v>3487506.9147826089</v>
      </c>
      <c r="AN46" s="25">
        <f>('LAO FAO Forest Data'!AW8/$D46)*(1+$E46+$F46)*$G46*$H46</f>
        <v>3495641.0617391299</v>
      </c>
      <c r="AO46" s="25">
        <f>('LAO FAO Forest Data'!AX8/$D46)*(1+$E46+$F46)*$G46*$H46</f>
        <v>3504175.8121739128</v>
      </c>
      <c r="AP46" s="25">
        <f>('LAO FAO Forest Data'!AY8/$D46)*(1+$E46+$F46)*$G46*$H46</f>
        <v>3513111.1660869564</v>
      </c>
      <c r="AQ46" s="25">
        <f>('LAO FAO Forest Data'!AZ8/$D46)*(1+$E46+$F46)*$G46*$H46</f>
        <v>3522447.1234782604</v>
      </c>
      <c r="AR46" s="25">
        <f>('LAO FAO Forest Data'!BA8/$D46)*(1+$E46+$F46)*$G46*$H46</f>
        <v>3522179.2643478261</v>
      </c>
      <c r="AS46" s="25">
        <f>('LAO FAO Forest Data'!BB8/$D46)*(1+$E46+$F46)*$G46*$H46</f>
        <v>3522288.3043478262</v>
      </c>
      <c r="AT46" s="25">
        <f>('LAO FAO Forest Data'!BC8/$D46)*(1+$E46+$F46)*$G46*$H46</f>
        <v>3522762.3913043477</v>
      </c>
      <c r="AU46" s="25">
        <f>('LAO FAO Forest Data'!BD8/$D46)*(1+$E46+$F46)*$G46*$H46</f>
        <v>3523601.5252173911</v>
      </c>
      <c r="AV46" s="25">
        <f>('LAO FAO Forest Data'!BE8/$D46)*(1+$E46+$F46)*$G46*$H46</f>
        <v>3524807.483913043</v>
      </c>
      <c r="AW46" s="25">
        <f>('LAO FAO Forest Data'!BF8/$D46)*(1+$E46+$F46)*$G46*$H46</f>
        <v>3517050.8286956525</v>
      </c>
      <c r="AX46" s="25">
        <f>('LAO FAO Forest Data'!BG8/$D46)*(1+$E46+$F46)*$G46*$H46</f>
        <v>3509669.8873913037</v>
      </c>
      <c r="AY46" s="25">
        <f>('LAO FAO Forest Data'!BH8/$D46)*(1+$E46+$F46)*$G46*$H46</f>
        <v>3502657.5486956523</v>
      </c>
      <c r="AZ46" s="25">
        <f>('LAO FAO Forest Data'!BI8/$D46)*(1+$E46+$F46)*$G46*$H46</f>
        <v>3496010.2569565214</v>
      </c>
      <c r="BA46" s="25">
        <f>('LAO FAO Forest Data'!BJ8/$D46)*(1+$E46+$F46)*$G46*$H46</f>
        <v>3489723.2713043476</v>
      </c>
      <c r="BB46" s="25">
        <f>('LAO FAO Forest Data'!BK8/$D46)*(1+$E46+$F46)*$G46*$H46</f>
        <v>3465785.4356521741</v>
      </c>
      <c r="BC46" s="25">
        <f>('LAO FAO Forest Data'!BL8/$D46)*(1+$E46+$F46)*$G46*$H46</f>
        <v>3442348.9469565214</v>
      </c>
      <c r="BD46" s="25">
        <f>('LAO FAO Forest Data'!BM8/$D46)*(1+$E46+$F46)*$G46*$H46</f>
        <v>3419401.9530434781</v>
      </c>
      <c r="BE46" s="25">
        <f>('LAO FAO Forest Data'!BN8/$D46)*(1+$E46+$F46)*$G46*$H46</f>
        <v>3396934.3795652171</v>
      </c>
      <c r="BF46" s="25">
        <f>('LAO FAO Forest Data'!BO8/$D46)*(1+$E46+$F46)*$G46*$H46</f>
        <v>3396934.3795652171</v>
      </c>
    </row>
    <row r="47" spans="1:1779" s="54" customFormat="1" x14ac:dyDescent="0.35"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</row>
    <row r="48" spans="1:1779" s="48" customFormat="1" ht="16" thickBot="1" x14ac:dyDescent="0.4">
      <c r="A48" s="45"/>
      <c r="B48" s="46" t="s">
        <v>102</v>
      </c>
      <c r="C48" s="45"/>
      <c r="D48" s="45"/>
      <c r="E48" s="45"/>
      <c r="F48" s="45"/>
      <c r="G48" s="45"/>
      <c r="H48" s="45"/>
      <c r="I48" s="47">
        <f>SUM(I41:I46)</f>
        <v>3206657.8017391302</v>
      </c>
      <c r="J48" s="47">
        <f t="shared" ref="J48:BF48" si="4">SUM(J41:J46)</f>
        <v>3251106.4169565216</v>
      </c>
      <c r="K48" s="47">
        <f t="shared" si="4"/>
        <v>3331176.1482608691</v>
      </c>
      <c r="L48" s="47">
        <f t="shared" si="4"/>
        <v>3405421.1286956519</v>
      </c>
      <c r="M48" s="47">
        <f t="shared" si="4"/>
        <v>3366580.9621739127</v>
      </c>
      <c r="N48" s="47">
        <f t="shared" si="4"/>
        <v>3373109.1395652168</v>
      </c>
      <c r="O48" s="47">
        <f t="shared" si="4"/>
        <v>3371228.1995652169</v>
      </c>
      <c r="P48" s="47">
        <f t="shared" si="4"/>
        <v>3434459.5473913047</v>
      </c>
      <c r="Q48" s="47">
        <f t="shared" si="4"/>
        <v>3371184.3465217389</v>
      </c>
      <c r="R48" s="47">
        <f t="shared" si="4"/>
        <v>3380135.7008695649</v>
      </c>
      <c r="S48" s="47">
        <f t="shared" si="4"/>
        <v>3289180.9330434781</v>
      </c>
      <c r="T48" s="47">
        <f t="shared" si="4"/>
        <v>3322710.1404347825</v>
      </c>
      <c r="U48" s="47">
        <f t="shared" si="4"/>
        <v>3386058.2321739127</v>
      </c>
      <c r="V48" s="47">
        <f t="shared" si="4"/>
        <v>3341364.2769565214</v>
      </c>
      <c r="W48" s="47">
        <f t="shared" si="4"/>
        <v>3454039.9313043477</v>
      </c>
      <c r="X48" s="47">
        <f t="shared" si="4"/>
        <v>3452341.5147826085</v>
      </c>
      <c r="Y48" s="47">
        <f t="shared" si="4"/>
        <v>3525267.3482608693</v>
      </c>
      <c r="Z48" s="47">
        <f t="shared" si="4"/>
        <v>3606260.3639130439</v>
      </c>
      <c r="AA48" s="47">
        <f t="shared" si="4"/>
        <v>3593475.423913043</v>
      </c>
      <c r="AB48" s="47">
        <f t="shared" si="4"/>
        <v>3722154.8201449271</v>
      </c>
      <c r="AC48" s="47">
        <f t="shared" si="4"/>
        <v>3889401.3623188403</v>
      </c>
      <c r="AD48" s="47">
        <f t="shared" si="4"/>
        <v>3655320.7555072461</v>
      </c>
      <c r="AE48" s="47">
        <f t="shared" si="4"/>
        <v>3902175.9068115945</v>
      </c>
      <c r="AF48" s="47">
        <f t="shared" si="4"/>
        <v>3913915.0797584536</v>
      </c>
      <c r="AG48" s="47">
        <f t="shared" si="4"/>
        <v>4140932.4636714971</v>
      </c>
      <c r="AH48" s="47">
        <f t="shared" si="4"/>
        <v>4043001.797004831</v>
      </c>
      <c r="AI48" s="47">
        <f t="shared" si="4"/>
        <v>3985842.3064251207</v>
      </c>
      <c r="AJ48" s="47">
        <f t="shared" si="4"/>
        <v>3904823.4186473419</v>
      </c>
      <c r="AK48" s="47">
        <f t="shared" si="4"/>
        <v>4149334.3475362323</v>
      </c>
      <c r="AL48" s="47">
        <f t="shared" si="4"/>
        <v>3983788.2521739127</v>
      </c>
      <c r="AM48" s="47">
        <f t="shared" si="4"/>
        <v>3994187.3495652173</v>
      </c>
      <c r="AN48" s="47">
        <f t="shared" si="4"/>
        <v>3924097.1486956514</v>
      </c>
      <c r="AO48" s="47">
        <f t="shared" si="4"/>
        <v>3867741.2469565216</v>
      </c>
      <c r="AP48" s="47">
        <f t="shared" si="4"/>
        <v>3922011.1660869564</v>
      </c>
      <c r="AQ48" s="47">
        <f t="shared" si="4"/>
        <v>3926902.5582608692</v>
      </c>
      <c r="AR48" s="47">
        <f t="shared" si="4"/>
        <v>3995081.0034782607</v>
      </c>
      <c r="AS48" s="47">
        <f t="shared" si="4"/>
        <v>3991634.3913043477</v>
      </c>
      <c r="AT48" s="47">
        <f t="shared" si="4"/>
        <v>4038331.9565217393</v>
      </c>
      <c r="AU48" s="47">
        <f t="shared" si="4"/>
        <v>3958280.0034782607</v>
      </c>
      <c r="AV48" s="47">
        <f t="shared" si="4"/>
        <v>4442165.744782608</v>
      </c>
      <c r="AW48" s="47">
        <f t="shared" si="4"/>
        <v>4967756.9156521745</v>
      </c>
      <c r="AX48" s="47">
        <f t="shared" si="4"/>
        <v>4871484.669999999</v>
      </c>
      <c r="AY48" s="47">
        <f t="shared" si="4"/>
        <v>5397820.1573913042</v>
      </c>
      <c r="AZ48" s="47">
        <f t="shared" si="4"/>
        <v>5746738.0830434775</v>
      </c>
      <c r="BA48" s="47">
        <f t="shared" si="4"/>
        <v>5473777.1843478261</v>
      </c>
      <c r="BB48" s="47">
        <f t="shared" si="4"/>
        <v>5449839.3486956526</v>
      </c>
      <c r="BC48" s="47">
        <f t="shared" si="4"/>
        <v>4715272.425217391</v>
      </c>
      <c r="BD48" s="47">
        <f t="shared" si="4"/>
        <v>4692325.4313043477</v>
      </c>
      <c r="BE48" s="47">
        <f t="shared" si="4"/>
        <v>4669857.8578260867</v>
      </c>
      <c r="BF48" s="47">
        <f t="shared" si="4"/>
        <v>4669857.8578260867</v>
      </c>
    </row>
    <row r="49" spans="1:2" s="52" customFormat="1" ht="15" thickTop="1" x14ac:dyDescent="0.35">
      <c r="B49" s="55"/>
    </row>
    <row r="54" spans="1:2" ht="18.5" x14ac:dyDescent="0.45">
      <c r="A54" s="27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13"/>
  <sheetViews>
    <sheetView topLeftCell="D1" workbookViewId="0">
      <pane xSplit="4" ySplit="1" topLeftCell="H98" activePane="bottomRight" state="frozen"/>
      <selection activeCell="D1" sqref="D1"/>
      <selection pane="topRight" activeCell="H1" sqref="H1"/>
      <selection pane="bottomLeft" activeCell="D2" sqref="D2"/>
      <selection pane="bottomRight" activeCell="G23" sqref="D23:G126"/>
    </sheetView>
  </sheetViews>
  <sheetFormatPr defaultRowHeight="14.5" x14ac:dyDescent="0.35"/>
  <cols>
    <col min="1" max="3" width="8.7265625" style="52"/>
    <col min="4" max="4" width="49.54296875" style="52" bestFit="1" customWidth="1"/>
    <col min="5" max="16384" width="8.7265625" style="52"/>
  </cols>
  <sheetData>
    <row r="1" spans="1:67" x14ac:dyDescent="0.35">
      <c r="A1" s="52" t="s">
        <v>37</v>
      </c>
      <c r="B1" s="52" t="s">
        <v>38</v>
      </c>
      <c r="C1" s="52" t="s">
        <v>39</v>
      </c>
      <c r="D1" s="52" t="s">
        <v>40</v>
      </c>
      <c r="E1" s="52" t="s">
        <v>41</v>
      </c>
      <c r="F1" s="52" t="s">
        <v>42</v>
      </c>
      <c r="G1" s="52" t="s">
        <v>43</v>
      </c>
      <c r="H1" s="52" t="s">
        <v>144</v>
      </c>
      <c r="I1" s="52" t="s">
        <v>145</v>
      </c>
      <c r="J1" s="52" t="s">
        <v>146</v>
      </c>
      <c r="K1" s="52" t="s">
        <v>147</v>
      </c>
      <c r="L1" s="52" t="s">
        <v>148</v>
      </c>
      <c r="M1" s="52" t="s">
        <v>149</v>
      </c>
      <c r="N1" s="52" t="s">
        <v>150</v>
      </c>
      <c r="O1" s="52" t="s">
        <v>151</v>
      </c>
      <c r="P1" s="52" t="s">
        <v>152</v>
      </c>
      <c r="Q1" s="52" t="s">
        <v>153</v>
      </c>
      <c r="R1" s="52" t="s">
        <v>154</v>
      </c>
      <c r="S1" s="52" t="s">
        <v>155</v>
      </c>
      <c r="T1" s="52" t="s">
        <v>156</v>
      </c>
      <c r="U1" s="52" t="s">
        <v>157</v>
      </c>
      <c r="V1" s="52" t="s">
        <v>158</v>
      </c>
      <c r="W1" s="52" t="s">
        <v>159</v>
      </c>
      <c r="X1" s="52" t="s">
        <v>160</v>
      </c>
      <c r="Y1" s="52" t="s">
        <v>161</v>
      </c>
      <c r="Z1" s="52" t="s">
        <v>162</v>
      </c>
      <c r="AA1" s="52" t="s">
        <v>163</v>
      </c>
      <c r="AB1" s="52" t="s">
        <v>164</v>
      </c>
      <c r="AC1" s="52" t="s">
        <v>165</v>
      </c>
      <c r="AD1" s="52" t="s">
        <v>166</v>
      </c>
      <c r="AE1" s="52" t="s">
        <v>167</v>
      </c>
      <c r="AF1" s="52" t="s">
        <v>168</v>
      </c>
      <c r="AG1" s="52" t="s">
        <v>169</v>
      </c>
      <c r="AH1" s="52" t="s">
        <v>170</v>
      </c>
      <c r="AI1" s="52" t="s">
        <v>171</v>
      </c>
      <c r="AJ1" s="52" t="s">
        <v>172</v>
      </c>
      <c r="AK1" s="52" t="s">
        <v>173</v>
      </c>
      <c r="AL1" s="52" t="s">
        <v>8</v>
      </c>
      <c r="AM1" s="52" t="s">
        <v>9</v>
      </c>
      <c r="AN1" s="52" t="s">
        <v>10</v>
      </c>
      <c r="AO1" s="52" t="s">
        <v>11</v>
      </c>
      <c r="AP1" s="52" t="s">
        <v>12</v>
      </c>
      <c r="AQ1" s="52" t="s">
        <v>13</v>
      </c>
      <c r="AR1" s="52" t="s">
        <v>14</v>
      </c>
      <c r="AS1" s="52" t="s">
        <v>15</v>
      </c>
      <c r="AT1" s="52" t="s">
        <v>16</v>
      </c>
      <c r="AU1" s="52" t="s">
        <v>17</v>
      </c>
      <c r="AV1" s="52" t="s">
        <v>18</v>
      </c>
      <c r="AW1" s="52" t="s">
        <v>19</v>
      </c>
      <c r="AX1" s="52" t="s">
        <v>20</v>
      </c>
      <c r="AY1" s="52" t="s">
        <v>21</v>
      </c>
      <c r="AZ1" s="52" t="s">
        <v>22</v>
      </c>
      <c r="BA1" s="52" t="s">
        <v>23</v>
      </c>
      <c r="BB1" s="52" t="s">
        <v>24</v>
      </c>
      <c r="BC1" s="52" t="s">
        <v>25</v>
      </c>
      <c r="BD1" s="52" t="s">
        <v>26</v>
      </c>
      <c r="BE1" s="52" t="s">
        <v>27</v>
      </c>
      <c r="BF1" s="52" t="s">
        <v>174</v>
      </c>
      <c r="BG1" s="52" t="s">
        <v>175</v>
      </c>
      <c r="BH1" s="52" t="s">
        <v>176</v>
      </c>
      <c r="BI1" s="52" t="s">
        <v>177</v>
      </c>
      <c r="BJ1" s="52" t="s">
        <v>178</v>
      </c>
      <c r="BK1" s="52" t="s">
        <v>179</v>
      </c>
      <c r="BL1" s="52" t="s">
        <v>180</v>
      </c>
      <c r="BM1" s="52" t="s">
        <v>181</v>
      </c>
      <c r="BN1" s="52" t="s">
        <v>182</v>
      </c>
      <c r="BO1" s="52" t="s">
        <v>240</v>
      </c>
    </row>
    <row r="4" spans="1:67" x14ac:dyDescent="0.35">
      <c r="A4" s="52">
        <v>120</v>
      </c>
      <c r="B4" s="52" t="s">
        <v>415</v>
      </c>
      <c r="C4" s="52">
        <v>1866</v>
      </c>
      <c r="D4" s="52" t="s">
        <v>120</v>
      </c>
      <c r="E4" s="52">
        <v>5516</v>
      </c>
      <c r="F4" s="52" t="s">
        <v>5</v>
      </c>
      <c r="G4" s="52" t="s">
        <v>118</v>
      </c>
      <c r="AK4" s="52">
        <v>60000</v>
      </c>
      <c r="AL4" s="52">
        <v>150000</v>
      </c>
      <c r="AM4" s="52">
        <v>120000</v>
      </c>
      <c r="AN4" s="52">
        <v>156000</v>
      </c>
      <c r="AO4" s="52">
        <v>230000</v>
      </c>
      <c r="AP4" s="52">
        <v>491000</v>
      </c>
      <c r="AQ4" s="52">
        <v>242000</v>
      </c>
      <c r="AR4" s="52">
        <v>209000</v>
      </c>
      <c r="AS4" s="52">
        <v>172000</v>
      </c>
      <c r="AT4" s="52">
        <v>294000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  <c r="BC4" s="52">
        <v>0</v>
      </c>
      <c r="BD4" s="52">
        <v>0</v>
      </c>
      <c r="BE4" s="52">
        <v>0</v>
      </c>
      <c r="BF4" s="52">
        <v>0</v>
      </c>
      <c r="BG4" s="52">
        <v>0</v>
      </c>
      <c r="BH4" s="52">
        <v>0</v>
      </c>
      <c r="BI4" s="52">
        <v>0</v>
      </c>
      <c r="BJ4" s="52">
        <v>0</v>
      </c>
      <c r="BK4" s="52">
        <v>0</v>
      </c>
      <c r="BL4" s="52">
        <v>0</v>
      </c>
      <c r="BM4" s="52">
        <v>0</v>
      </c>
      <c r="BN4" s="52">
        <v>0</v>
      </c>
      <c r="BO4" s="52">
        <v>0</v>
      </c>
    </row>
    <row r="5" spans="1:67" x14ac:dyDescent="0.35">
      <c r="A5" s="52">
        <v>120</v>
      </c>
      <c r="B5" s="52" t="s">
        <v>415</v>
      </c>
      <c r="C5" s="52">
        <v>1627</v>
      </c>
      <c r="D5" s="52" t="s">
        <v>117</v>
      </c>
      <c r="E5" s="52">
        <v>5516</v>
      </c>
      <c r="F5" s="52" t="s">
        <v>5</v>
      </c>
      <c r="G5" s="52" t="s">
        <v>118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  <c r="AG5" s="52">
        <v>0</v>
      </c>
      <c r="AH5" s="52">
        <v>0</v>
      </c>
      <c r="AI5" s="52">
        <v>0</v>
      </c>
      <c r="AJ5" s="52">
        <v>0</v>
      </c>
      <c r="AK5" s="52">
        <v>0</v>
      </c>
      <c r="AL5" s="52">
        <v>0</v>
      </c>
      <c r="AM5" s="52">
        <v>0</v>
      </c>
      <c r="AN5" s="52">
        <v>0</v>
      </c>
      <c r="AO5" s="52">
        <v>0</v>
      </c>
      <c r="AP5" s="52">
        <v>0</v>
      </c>
      <c r="AQ5" s="52">
        <v>0</v>
      </c>
      <c r="AR5" s="52">
        <v>0</v>
      </c>
      <c r="AS5" s="52">
        <v>0</v>
      </c>
      <c r="AT5" s="52">
        <v>0</v>
      </c>
      <c r="AU5" s="52">
        <v>0</v>
      </c>
      <c r="AV5" s="52">
        <v>0</v>
      </c>
      <c r="AW5" s="52">
        <v>0</v>
      </c>
      <c r="AX5" s="52">
        <v>0</v>
      </c>
      <c r="AY5" s="52">
        <v>0</v>
      </c>
      <c r="AZ5" s="52">
        <v>0</v>
      </c>
      <c r="BA5" s="52">
        <v>0</v>
      </c>
      <c r="BB5" s="52">
        <v>0</v>
      </c>
      <c r="BC5" s="52">
        <v>0</v>
      </c>
      <c r="BD5" s="52">
        <v>0</v>
      </c>
      <c r="BE5" s="52">
        <v>0</v>
      </c>
      <c r="BF5" s="52">
        <v>0</v>
      </c>
      <c r="BG5" s="52">
        <v>0</v>
      </c>
      <c r="BH5" s="52">
        <v>0</v>
      </c>
      <c r="BI5" s="52">
        <v>0</v>
      </c>
      <c r="BJ5" s="52">
        <v>0</v>
      </c>
      <c r="BK5" s="52">
        <v>0</v>
      </c>
      <c r="BL5" s="52">
        <v>0</v>
      </c>
      <c r="BM5" s="52">
        <v>0</v>
      </c>
      <c r="BN5" s="52">
        <v>0</v>
      </c>
      <c r="BO5" s="52">
        <v>0</v>
      </c>
    </row>
    <row r="7" spans="1:67" x14ac:dyDescent="0.35">
      <c r="A7" s="52">
        <v>120</v>
      </c>
      <c r="B7" s="52" t="s">
        <v>415</v>
      </c>
      <c r="C7" s="52">
        <v>1867</v>
      </c>
      <c r="D7" s="52" t="s">
        <v>121</v>
      </c>
      <c r="E7" s="52">
        <v>5516</v>
      </c>
      <c r="F7" s="52" t="s">
        <v>5</v>
      </c>
      <c r="G7" s="52" t="s">
        <v>118</v>
      </c>
      <c r="H7" s="52">
        <v>69000</v>
      </c>
      <c r="I7" s="52">
        <v>83000</v>
      </c>
      <c r="J7" s="52">
        <v>100000</v>
      </c>
      <c r="K7" s="52">
        <v>111000</v>
      </c>
      <c r="L7" s="52">
        <v>128000</v>
      </c>
      <c r="M7" s="52">
        <v>133000</v>
      </c>
      <c r="N7" s="52">
        <v>170000</v>
      </c>
      <c r="O7" s="52">
        <v>133000</v>
      </c>
      <c r="P7" s="52">
        <v>181000</v>
      </c>
      <c r="Q7" s="52">
        <v>138000</v>
      </c>
      <c r="R7" s="52">
        <v>141000</v>
      </c>
      <c r="S7" s="52">
        <v>167000</v>
      </c>
      <c r="T7" s="52">
        <v>204000</v>
      </c>
      <c r="U7" s="52">
        <v>264000</v>
      </c>
      <c r="V7" s="52">
        <v>206000</v>
      </c>
      <c r="W7" s="52">
        <v>171000</v>
      </c>
      <c r="X7" s="52">
        <v>172000</v>
      </c>
      <c r="Y7" s="52">
        <v>217000</v>
      </c>
      <c r="Z7" s="52">
        <v>209000</v>
      </c>
      <c r="AA7" s="52">
        <v>210000</v>
      </c>
      <c r="AB7" s="52">
        <v>174000</v>
      </c>
      <c r="AC7" s="52">
        <v>214000</v>
      </c>
      <c r="AD7" s="52">
        <v>251000</v>
      </c>
      <c r="AE7" s="52">
        <v>228000</v>
      </c>
      <c r="AF7" s="52">
        <v>337000</v>
      </c>
      <c r="AG7" s="52">
        <v>305000</v>
      </c>
      <c r="AH7" s="52">
        <v>308000</v>
      </c>
      <c r="AI7" s="52">
        <v>311000</v>
      </c>
      <c r="AJ7" s="52">
        <v>314000</v>
      </c>
      <c r="AK7" s="52">
        <v>395000</v>
      </c>
      <c r="AL7" s="52">
        <v>487000</v>
      </c>
      <c r="AM7" s="52">
        <v>235000</v>
      </c>
      <c r="AN7" s="52">
        <v>473000</v>
      </c>
      <c r="AO7" s="52">
        <v>436000</v>
      </c>
      <c r="AP7" s="52">
        <v>503000</v>
      </c>
      <c r="AQ7" s="52">
        <v>540000</v>
      </c>
      <c r="AR7" s="52">
        <v>476000</v>
      </c>
      <c r="AS7" s="52">
        <v>399000</v>
      </c>
      <c r="AT7" s="52">
        <v>572000</v>
      </c>
      <c r="AU7" s="52">
        <v>567000</v>
      </c>
      <c r="AV7" s="52">
        <v>570000</v>
      </c>
      <c r="AW7" s="52">
        <v>482000</v>
      </c>
      <c r="AX7" s="52">
        <v>409000</v>
      </c>
      <c r="AY7" s="52">
        <v>460000</v>
      </c>
      <c r="AZ7" s="52">
        <v>455000</v>
      </c>
      <c r="BA7" s="52">
        <v>532000</v>
      </c>
      <c r="BB7" s="52">
        <v>528000</v>
      </c>
      <c r="BC7" s="52">
        <v>580000</v>
      </c>
      <c r="BD7" s="52">
        <v>489000</v>
      </c>
      <c r="BE7" s="52">
        <v>1032000</v>
      </c>
      <c r="BF7" s="52">
        <v>1632000</v>
      </c>
      <c r="BG7" s="52">
        <v>1532000</v>
      </c>
      <c r="BH7" s="52">
        <v>2132000</v>
      </c>
      <c r="BI7" s="52">
        <v>2532000</v>
      </c>
      <c r="BJ7" s="52">
        <v>2232000</v>
      </c>
      <c r="BK7" s="52">
        <v>2232000</v>
      </c>
      <c r="BL7" s="52">
        <v>1432000</v>
      </c>
      <c r="BM7" s="52">
        <v>1432000</v>
      </c>
      <c r="BN7" s="52">
        <v>1432000</v>
      </c>
      <c r="BO7" s="52">
        <v>1432000</v>
      </c>
    </row>
    <row r="8" spans="1:67" x14ac:dyDescent="0.35">
      <c r="A8" s="52">
        <v>120</v>
      </c>
      <c r="B8" s="52" t="s">
        <v>415</v>
      </c>
      <c r="C8" s="52">
        <v>1628</v>
      </c>
      <c r="D8" s="52" t="s">
        <v>119</v>
      </c>
      <c r="E8" s="52">
        <v>5516</v>
      </c>
      <c r="F8" s="52" t="s">
        <v>5</v>
      </c>
      <c r="G8" s="52" t="s">
        <v>118</v>
      </c>
      <c r="H8" s="52">
        <v>4972201</v>
      </c>
      <c r="I8" s="52">
        <v>4993288</v>
      </c>
      <c r="J8" s="52">
        <v>5014765</v>
      </c>
      <c r="K8" s="52">
        <v>5035931</v>
      </c>
      <c r="L8" s="52">
        <v>5057388</v>
      </c>
      <c r="M8" s="52">
        <v>5078835</v>
      </c>
      <c r="N8" s="52">
        <v>5100373</v>
      </c>
      <c r="O8" s="52">
        <v>5122003</v>
      </c>
      <c r="P8" s="52">
        <v>5143724</v>
      </c>
      <c r="Q8" s="52">
        <v>5165538</v>
      </c>
      <c r="R8" s="52">
        <v>5199588</v>
      </c>
      <c r="S8" s="52">
        <v>5235593</v>
      </c>
      <c r="T8" s="52">
        <v>5315207</v>
      </c>
      <c r="U8" s="52">
        <v>5350492</v>
      </c>
      <c r="V8" s="52">
        <v>5371951</v>
      </c>
      <c r="W8" s="52">
        <v>5435467</v>
      </c>
      <c r="X8" s="52">
        <v>5430793</v>
      </c>
      <c r="Y8" s="52">
        <v>5469993</v>
      </c>
      <c r="Z8" s="52">
        <v>5375219</v>
      </c>
      <c r="AA8" s="52">
        <v>5388824</v>
      </c>
      <c r="AB8" s="52">
        <v>5289342</v>
      </c>
      <c r="AC8" s="52">
        <v>5285921</v>
      </c>
      <c r="AD8" s="52">
        <v>5337318</v>
      </c>
      <c r="AE8" s="52">
        <v>5296399</v>
      </c>
      <c r="AF8" s="52">
        <v>5323034</v>
      </c>
      <c r="AG8" s="52">
        <v>5368168</v>
      </c>
      <c r="AH8" s="52">
        <v>5486727</v>
      </c>
      <c r="AI8" s="52">
        <v>5618899</v>
      </c>
      <c r="AJ8" s="52">
        <v>5592825</v>
      </c>
      <c r="AK8" s="52">
        <v>5627031</v>
      </c>
      <c r="AL8" s="52">
        <v>5679100</v>
      </c>
      <c r="AM8" s="52">
        <v>5692817</v>
      </c>
      <c r="AN8" s="52">
        <v>5715513</v>
      </c>
      <c r="AO8" s="52">
        <v>5715053</v>
      </c>
      <c r="AP8" s="52">
        <v>5730394</v>
      </c>
      <c r="AQ8" s="52">
        <v>5764594</v>
      </c>
      <c r="AR8" s="52">
        <v>5797929</v>
      </c>
      <c r="AS8" s="52">
        <v>5814598</v>
      </c>
      <c r="AT8" s="52">
        <v>5842782</v>
      </c>
      <c r="AU8" s="52">
        <v>5871960</v>
      </c>
      <c r="AV8" s="52">
        <v>5885008</v>
      </c>
      <c r="AW8" s="52">
        <v>5898734</v>
      </c>
      <c r="AX8" s="52">
        <v>5913136</v>
      </c>
      <c r="AY8" s="52">
        <v>5928214</v>
      </c>
      <c r="AZ8" s="52">
        <v>5943968</v>
      </c>
      <c r="BA8" s="52">
        <v>5943516</v>
      </c>
      <c r="BB8" s="52">
        <v>5943700</v>
      </c>
      <c r="BC8" s="52">
        <v>5944500</v>
      </c>
      <c r="BD8" s="52">
        <v>5945916</v>
      </c>
      <c r="BE8" s="52">
        <v>5947951</v>
      </c>
      <c r="BF8" s="52">
        <v>5934862</v>
      </c>
      <c r="BG8" s="52">
        <v>5922407</v>
      </c>
      <c r="BH8" s="52">
        <v>5910574</v>
      </c>
      <c r="BI8" s="52">
        <v>5899357</v>
      </c>
      <c r="BJ8" s="52">
        <v>5888748</v>
      </c>
      <c r="BK8" s="52">
        <v>5848354</v>
      </c>
      <c r="BL8" s="52">
        <v>5808806</v>
      </c>
      <c r="BM8" s="52">
        <v>5770084</v>
      </c>
      <c r="BN8" s="52">
        <v>5732171</v>
      </c>
      <c r="BO8" s="52">
        <v>5732171</v>
      </c>
    </row>
    <row r="13" spans="1:67" x14ac:dyDescent="0.35">
      <c r="H13" s="52">
        <f>H7-H5</f>
        <v>69000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 tint="-0.249977111117893"/>
  </sheetPr>
  <dimension ref="A1:BPF54"/>
  <sheetViews>
    <sheetView zoomScale="85" zoomScaleNormal="85" workbookViewId="0">
      <pane xSplit="7" ySplit="37" topLeftCell="BF38" activePane="bottomRight" state="frozen"/>
      <selection pane="topRight" activeCell="H1" sqref="H1"/>
      <selection pane="bottomLeft" activeCell="A38" sqref="A38"/>
      <selection pane="bottomRight" activeCell="C65" sqref="C65"/>
    </sheetView>
  </sheetViews>
  <sheetFormatPr defaultRowHeight="14.5" x14ac:dyDescent="0.35"/>
  <cols>
    <col min="1" max="1" width="71.1796875" style="121" customWidth="1"/>
    <col min="2" max="2" width="27.6328125" style="52" customWidth="1"/>
    <col min="3" max="3" width="19.90625" style="121" customWidth="1"/>
    <col min="4" max="4" width="12.7265625" bestFit="1" customWidth="1"/>
    <col min="5" max="5" width="12.6328125" customWidth="1"/>
    <col min="6" max="6" width="10.26953125" customWidth="1"/>
    <col min="7" max="7" width="15.36328125" bestFit="1" customWidth="1"/>
    <col min="8" max="66" width="14.6328125" customWidth="1"/>
  </cols>
  <sheetData>
    <row r="1" spans="1:1774" s="52" customFormat="1" ht="23" x14ac:dyDescent="0.5">
      <c r="A1" s="59" t="s">
        <v>129</v>
      </c>
      <c r="C1" s="121"/>
    </row>
    <row r="2" spans="1:1774" s="52" customFormat="1" x14ac:dyDescent="0.35">
      <c r="A2" s="34"/>
      <c r="C2" s="121"/>
    </row>
    <row r="3" spans="1:1774" s="52" customFormat="1" hidden="1" x14ac:dyDescent="0.35">
      <c r="A3" s="34"/>
      <c r="C3" s="121"/>
    </row>
    <row r="4" spans="1:1774" s="52" customFormat="1" hidden="1" x14ac:dyDescent="0.35">
      <c r="A4" s="34"/>
      <c r="C4" s="121"/>
    </row>
    <row r="5" spans="1:1774" s="52" customFormat="1" hidden="1" x14ac:dyDescent="0.35">
      <c r="A5" s="34" t="s">
        <v>87</v>
      </c>
      <c r="C5" s="121"/>
    </row>
    <row r="6" spans="1:1774" s="29" customFormat="1" hidden="1" x14ac:dyDescent="0.35">
      <c r="A6" s="122"/>
      <c r="C6" s="123" t="s">
        <v>38</v>
      </c>
      <c r="D6" s="29" t="s">
        <v>39</v>
      </c>
      <c r="E6" s="29" t="s">
        <v>40</v>
      </c>
      <c r="F6" s="29" t="s">
        <v>41</v>
      </c>
      <c r="G6" s="29" t="s">
        <v>42</v>
      </c>
      <c r="H6" s="29" t="s">
        <v>43</v>
      </c>
      <c r="I6" s="29" t="s">
        <v>8</v>
      </c>
      <c r="J6" s="29" t="s">
        <v>9</v>
      </c>
      <c r="K6" s="29" t="s">
        <v>10</v>
      </c>
      <c r="L6" s="29" t="s">
        <v>11</v>
      </c>
      <c r="M6" s="29" t="s">
        <v>12</v>
      </c>
      <c r="N6" s="29" t="s">
        <v>13</v>
      </c>
      <c r="O6" s="29" t="s">
        <v>14</v>
      </c>
      <c r="P6" s="29" t="s">
        <v>15</v>
      </c>
      <c r="Q6" s="29" t="s">
        <v>16</v>
      </c>
      <c r="R6" s="29" t="s">
        <v>17</v>
      </c>
      <c r="S6" s="29" t="s">
        <v>18</v>
      </c>
      <c r="T6" s="29" t="s">
        <v>19</v>
      </c>
      <c r="U6" s="29" t="s">
        <v>20</v>
      </c>
      <c r="V6" s="29" t="s">
        <v>21</v>
      </c>
      <c r="W6" s="29" t="s">
        <v>22</v>
      </c>
      <c r="X6" s="29" t="s">
        <v>23</v>
      </c>
      <c r="Y6" s="29" t="s">
        <v>24</v>
      </c>
      <c r="Z6" s="29" t="s">
        <v>25</v>
      </c>
      <c r="AA6" s="29" t="s">
        <v>26</v>
      </c>
      <c r="AB6" s="29" t="s">
        <v>27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A7" s="34"/>
      <c r="C7" s="121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A8" s="34"/>
      <c r="C8" s="121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A9" s="34"/>
      <c r="C9" s="121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A10" s="34"/>
      <c r="C10" s="121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A11" s="34"/>
      <c r="C11" s="121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A12" s="34"/>
      <c r="C12" s="121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A13" s="34"/>
      <c r="C13" s="121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A14" s="34"/>
      <c r="C14" s="121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A15" s="34"/>
      <c r="C15" s="121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A16" s="34"/>
      <c r="C16" s="121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1:1774" s="52" customFormat="1" hidden="1" x14ac:dyDescent="0.35">
      <c r="A17" s="34"/>
      <c r="C17" s="121"/>
    </row>
    <row r="18" spans="1:1774" s="52" customFormat="1" hidden="1" x14ac:dyDescent="0.35">
      <c r="A18" s="34" t="s">
        <v>98</v>
      </c>
      <c r="C18" s="121"/>
      <c r="E18" s="25" t="s">
        <v>97</v>
      </c>
    </row>
    <row r="19" spans="1:1774" s="52" customFormat="1" hidden="1" x14ac:dyDescent="0.35">
      <c r="A19" s="34"/>
      <c r="C19" s="121"/>
    </row>
    <row r="20" spans="1:1774" s="29" customFormat="1" hidden="1" x14ac:dyDescent="0.35">
      <c r="A20" s="122"/>
      <c r="C20" s="123" t="s">
        <v>101</v>
      </c>
      <c r="E20" s="29" t="s">
        <v>82</v>
      </c>
      <c r="F20" s="29" t="s">
        <v>88</v>
      </c>
      <c r="G20" s="29" t="s">
        <v>89</v>
      </c>
      <c r="H20" s="29" t="s">
        <v>83</v>
      </c>
      <c r="I20" s="29" t="s">
        <v>8</v>
      </c>
      <c r="J20" s="29" t="s">
        <v>9</v>
      </c>
      <c r="K20" s="29" t="s">
        <v>10</v>
      </c>
      <c r="L20" s="29" t="s">
        <v>11</v>
      </c>
      <c r="M20" s="29" t="s">
        <v>12</v>
      </c>
      <c r="N20" s="29" t="s">
        <v>13</v>
      </c>
      <c r="O20" s="29" t="s">
        <v>14</v>
      </c>
      <c r="P20" s="29" t="s">
        <v>15</v>
      </c>
      <c r="Q20" s="29" t="s">
        <v>16</v>
      </c>
      <c r="R20" s="29" t="s">
        <v>17</v>
      </c>
      <c r="S20" s="29" t="s">
        <v>18</v>
      </c>
      <c r="T20" s="29" t="s">
        <v>19</v>
      </c>
      <c r="U20" s="29" t="s">
        <v>20</v>
      </c>
      <c r="V20" s="29" t="s">
        <v>21</v>
      </c>
      <c r="W20" s="29" t="s">
        <v>22</v>
      </c>
      <c r="X20" s="29" t="s">
        <v>23</v>
      </c>
      <c r="Y20" s="29" t="s">
        <v>24</v>
      </c>
      <c r="Z20" s="29" t="s">
        <v>25</v>
      </c>
      <c r="AA20" s="29" t="s">
        <v>26</v>
      </c>
      <c r="AB20" s="29" t="s">
        <v>27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1:1774" s="52" customFormat="1" hidden="1" x14ac:dyDescent="0.35">
      <c r="A21" s="34"/>
      <c r="C21" s="124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21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1:1774" s="52" customFormat="1" hidden="1" x14ac:dyDescent="0.35">
      <c r="A22" s="34"/>
      <c r="C22" s="124"/>
      <c r="E22" s="35">
        <v>3.5</v>
      </c>
      <c r="F22" s="35">
        <v>0.15</v>
      </c>
      <c r="G22" s="35">
        <v>0.09</v>
      </c>
      <c r="H22" s="36">
        <v>0.5</v>
      </c>
      <c r="I22" s="25">
        <f t="shared" ref="I22:AB22" si="1">(I8*(1+$E22+$F22)*(1-$G22)*$H22)</f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1"/>
        <v>0</v>
      </c>
      <c r="U22" s="25">
        <f t="shared" si="1"/>
        <v>0</v>
      </c>
      <c r="V22" s="25">
        <f t="shared" si="1"/>
        <v>0</v>
      </c>
      <c r="W22" s="25">
        <f t="shared" si="1"/>
        <v>0</v>
      </c>
      <c r="X22" s="25">
        <f t="shared" si="1"/>
        <v>0</v>
      </c>
      <c r="Y22" s="25">
        <f t="shared" si="1"/>
        <v>0</v>
      </c>
      <c r="Z22" s="25">
        <f t="shared" si="1"/>
        <v>0</v>
      </c>
      <c r="AA22" s="25">
        <f t="shared" si="1"/>
        <v>0</v>
      </c>
      <c r="AB22" s="25">
        <f t="shared" si="1"/>
        <v>0</v>
      </c>
    </row>
    <row r="23" spans="1:1774" s="52" customFormat="1" hidden="1" x14ac:dyDescent="0.35">
      <c r="A23" s="34"/>
      <c r="C23" s="124"/>
      <c r="E23" s="35">
        <v>3.5</v>
      </c>
      <c r="F23" s="35">
        <v>0.15</v>
      </c>
      <c r="G23" s="35">
        <v>0.1</v>
      </c>
      <c r="H23" s="36">
        <v>0.5</v>
      </c>
      <c r="I23" s="25">
        <f t="shared" ref="I23:AB23" si="2">(I9*(1+$E23+$F23)*(1-$G23)*$H23)</f>
        <v>0</v>
      </c>
      <c r="J23" s="25">
        <f t="shared" si="2"/>
        <v>0</v>
      </c>
      <c r="K23" s="25">
        <f t="shared" si="2"/>
        <v>0</v>
      </c>
      <c r="L23" s="25">
        <f t="shared" si="2"/>
        <v>0</v>
      </c>
      <c r="M23" s="25">
        <f t="shared" si="2"/>
        <v>0</v>
      </c>
      <c r="N23" s="25">
        <f t="shared" si="2"/>
        <v>0</v>
      </c>
      <c r="O23" s="25">
        <f t="shared" si="2"/>
        <v>0</v>
      </c>
      <c r="P23" s="25">
        <f t="shared" si="2"/>
        <v>0</v>
      </c>
      <c r="Q23" s="25">
        <f t="shared" si="2"/>
        <v>0</v>
      </c>
      <c r="R23" s="25">
        <f t="shared" si="2"/>
        <v>0</v>
      </c>
      <c r="S23" s="25">
        <f t="shared" si="2"/>
        <v>0</v>
      </c>
      <c r="T23" s="25">
        <f t="shared" si="2"/>
        <v>0</v>
      </c>
      <c r="U23" s="25">
        <f t="shared" si="2"/>
        <v>0</v>
      </c>
      <c r="V23" s="25">
        <f t="shared" si="2"/>
        <v>0</v>
      </c>
      <c r="W23" s="25">
        <f t="shared" si="2"/>
        <v>0</v>
      </c>
      <c r="X23" s="25">
        <f t="shared" si="2"/>
        <v>0</v>
      </c>
      <c r="Y23" s="25">
        <f t="shared" si="2"/>
        <v>0</v>
      </c>
      <c r="Z23" s="25">
        <f t="shared" si="2"/>
        <v>0</v>
      </c>
      <c r="AA23" s="25">
        <f t="shared" si="2"/>
        <v>0</v>
      </c>
      <c r="AB23" s="25">
        <f t="shared" si="2"/>
        <v>0</v>
      </c>
    </row>
    <row r="24" spans="1:1774" s="52" customFormat="1" hidden="1" x14ac:dyDescent="0.35">
      <c r="A24" s="34"/>
      <c r="C24" s="124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ref="I24:AB24" si="3">(I10*(1+$E24+$F24)*(1-$G24)*$H24)</f>
        <v>0</v>
      </c>
      <c r="J24" s="25">
        <f t="shared" si="3"/>
        <v>0</v>
      </c>
      <c r="K24" s="25">
        <f t="shared" si="3"/>
        <v>0</v>
      </c>
      <c r="L24" s="25">
        <f t="shared" si="3"/>
        <v>0</v>
      </c>
      <c r="M24" s="25">
        <f t="shared" si="3"/>
        <v>0</v>
      </c>
      <c r="N24" s="25">
        <f t="shared" si="3"/>
        <v>0</v>
      </c>
      <c r="O24" s="25">
        <f t="shared" si="3"/>
        <v>0</v>
      </c>
      <c r="P24" s="25">
        <f t="shared" si="3"/>
        <v>0</v>
      </c>
      <c r="Q24" s="25">
        <f t="shared" si="3"/>
        <v>0</v>
      </c>
      <c r="R24" s="25">
        <f t="shared" si="3"/>
        <v>0</v>
      </c>
      <c r="S24" s="25">
        <f t="shared" si="3"/>
        <v>0</v>
      </c>
      <c r="T24" s="25">
        <f t="shared" si="3"/>
        <v>0</v>
      </c>
      <c r="U24" s="25">
        <f t="shared" si="3"/>
        <v>0</v>
      </c>
      <c r="V24" s="25">
        <f t="shared" si="3"/>
        <v>0</v>
      </c>
      <c r="W24" s="25">
        <f t="shared" si="3"/>
        <v>0</v>
      </c>
      <c r="X24" s="25">
        <f t="shared" si="3"/>
        <v>0</v>
      </c>
      <c r="Y24" s="25">
        <f t="shared" si="3"/>
        <v>0</v>
      </c>
      <c r="Z24" s="25">
        <f t="shared" si="3"/>
        <v>0</v>
      </c>
      <c r="AA24" s="25">
        <f t="shared" si="3"/>
        <v>0</v>
      </c>
      <c r="AB24" s="25">
        <f t="shared" si="3"/>
        <v>0</v>
      </c>
    </row>
    <row r="25" spans="1:1774" s="52" customFormat="1" hidden="1" x14ac:dyDescent="0.35">
      <c r="A25" s="34"/>
      <c r="C25" s="124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ref="I25:AB25" si="4">(I11*(1+$E25+$F25)*(1-$G25)*$H25)</f>
        <v>0</v>
      </c>
      <c r="J25" s="25">
        <f t="shared" si="4"/>
        <v>0</v>
      </c>
      <c r="K25" s="25">
        <f t="shared" si="4"/>
        <v>0</v>
      </c>
      <c r="L25" s="25">
        <f t="shared" si="4"/>
        <v>0</v>
      </c>
      <c r="M25" s="25">
        <f t="shared" si="4"/>
        <v>0</v>
      </c>
      <c r="N25" s="25">
        <f t="shared" si="4"/>
        <v>0</v>
      </c>
      <c r="O25" s="25">
        <f t="shared" si="4"/>
        <v>0</v>
      </c>
      <c r="P25" s="25">
        <f t="shared" si="4"/>
        <v>0</v>
      </c>
      <c r="Q25" s="25">
        <f t="shared" si="4"/>
        <v>0</v>
      </c>
      <c r="R25" s="25">
        <f t="shared" si="4"/>
        <v>0</v>
      </c>
      <c r="S25" s="25">
        <f t="shared" si="4"/>
        <v>0</v>
      </c>
      <c r="T25" s="25">
        <f t="shared" si="4"/>
        <v>0</v>
      </c>
      <c r="U25" s="25">
        <f t="shared" si="4"/>
        <v>0</v>
      </c>
      <c r="V25" s="25">
        <f t="shared" si="4"/>
        <v>0</v>
      </c>
      <c r="W25" s="25">
        <f t="shared" si="4"/>
        <v>0</v>
      </c>
      <c r="X25" s="25">
        <f t="shared" si="4"/>
        <v>0</v>
      </c>
      <c r="Y25" s="25">
        <f t="shared" si="4"/>
        <v>0</v>
      </c>
      <c r="Z25" s="25">
        <f t="shared" si="4"/>
        <v>0</v>
      </c>
      <c r="AA25" s="25">
        <f t="shared" si="4"/>
        <v>0</v>
      </c>
      <c r="AB25" s="25">
        <f t="shared" si="4"/>
        <v>0</v>
      </c>
    </row>
    <row r="26" spans="1:1774" s="52" customFormat="1" hidden="1" x14ac:dyDescent="0.35">
      <c r="A26" s="34"/>
      <c r="C26" s="124"/>
      <c r="E26" s="35">
        <v>3.5</v>
      </c>
      <c r="F26" s="35">
        <v>0.15</v>
      </c>
      <c r="G26" s="35">
        <v>0.09</v>
      </c>
      <c r="H26" s="36">
        <v>0.5</v>
      </c>
      <c r="I26" s="25">
        <f t="shared" ref="I26:AB26" si="5">(I12*(1+$E26+$F26)*(1-$G26)*$H26)</f>
        <v>0</v>
      </c>
      <c r="J26" s="25">
        <f t="shared" si="5"/>
        <v>0</v>
      </c>
      <c r="K26" s="25">
        <f t="shared" si="5"/>
        <v>0</v>
      </c>
      <c r="L26" s="25">
        <f t="shared" si="5"/>
        <v>0</v>
      </c>
      <c r="M26" s="25">
        <f t="shared" si="5"/>
        <v>0</v>
      </c>
      <c r="N26" s="25">
        <f t="shared" si="5"/>
        <v>0</v>
      </c>
      <c r="O26" s="25">
        <f t="shared" si="5"/>
        <v>0</v>
      </c>
      <c r="P26" s="25">
        <f t="shared" si="5"/>
        <v>0</v>
      </c>
      <c r="Q26" s="25">
        <f t="shared" si="5"/>
        <v>0</v>
      </c>
      <c r="R26" s="25">
        <f t="shared" si="5"/>
        <v>0</v>
      </c>
      <c r="S26" s="25">
        <f t="shared" si="5"/>
        <v>0</v>
      </c>
      <c r="T26" s="25">
        <f t="shared" si="5"/>
        <v>0</v>
      </c>
      <c r="U26" s="25">
        <f t="shared" si="5"/>
        <v>0</v>
      </c>
      <c r="V26" s="25">
        <f t="shared" si="5"/>
        <v>0</v>
      </c>
      <c r="W26" s="25">
        <f t="shared" si="5"/>
        <v>0</v>
      </c>
      <c r="X26" s="25">
        <f t="shared" si="5"/>
        <v>0</v>
      </c>
      <c r="Y26" s="25">
        <f t="shared" si="5"/>
        <v>0</v>
      </c>
      <c r="Z26" s="25">
        <f t="shared" si="5"/>
        <v>0</v>
      </c>
      <c r="AA26" s="25">
        <f t="shared" si="5"/>
        <v>0</v>
      </c>
      <c r="AB26" s="25">
        <f t="shared" si="5"/>
        <v>0</v>
      </c>
    </row>
    <row r="27" spans="1:1774" s="52" customFormat="1" hidden="1" x14ac:dyDescent="0.35">
      <c r="A27" s="34"/>
      <c r="C27" s="124"/>
      <c r="E27" s="35">
        <v>0</v>
      </c>
      <c r="F27" s="35">
        <v>0.15</v>
      </c>
      <c r="G27" s="35">
        <v>0.9</v>
      </c>
      <c r="H27" s="36">
        <v>0.5</v>
      </c>
      <c r="I27" s="25">
        <f t="shared" ref="I27:AB27" si="6">(I13*(1+$E27+$F27)*(1-$G27)*$H27)</f>
        <v>0</v>
      </c>
      <c r="J27" s="25">
        <f t="shared" si="6"/>
        <v>0</v>
      </c>
      <c r="K27" s="25">
        <f t="shared" si="6"/>
        <v>0</v>
      </c>
      <c r="L27" s="25">
        <f t="shared" si="6"/>
        <v>0</v>
      </c>
      <c r="M27" s="25">
        <f t="shared" si="6"/>
        <v>0</v>
      </c>
      <c r="N27" s="25">
        <f t="shared" si="6"/>
        <v>0</v>
      </c>
      <c r="O27" s="25">
        <f t="shared" si="6"/>
        <v>0</v>
      </c>
      <c r="P27" s="25">
        <f t="shared" si="6"/>
        <v>0</v>
      </c>
      <c r="Q27" s="25">
        <f t="shared" si="6"/>
        <v>0</v>
      </c>
      <c r="R27" s="25">
        <f t="shared" si="6"/>
        <v>0</v>
      </c>
      <c r="S27" s="25">
        <f t="shared" si="6"/>
        <v>0</v>
      </c>
      <c r="T27" s="25">
        <f t="shared" si="6"/>
        <v>0</v>
      </c>
      <c r="U27" s="25">
        <f t="shared" si="6"/>
        <v>0</v>
      </c>
      <c r="V27" s="25">
        <f t="shared" si="6"/>
        <v>0</v>
      </c>
      <c r="W27" s="25">
        <f t="shared" si="6"/>
        <v>0</v>
      </c>
      <c r="X27" s="25">
        <f t="shared" si="6"/>
        <v>0</v>
      </c>
      <c r="Y27" s="25">
        <f t="shared" si="6"/>
        <v>0</v>
      </c>
      <c r="Z27" s="25">
        <f t="shared" si="6"/>
        <v>0</v>
      </c>
      <c r="AA27" s="25">
        <f t="shared" si="6"/>
        <v>0</v>
      </c>
      <c r="AB27" s="25">
        <f t="shared" si="6"/>
        <v>0</v>
      </c>
    </row>
    <row r="28" spans="1:1774" s="52" customFormat="1" hidden="1" x14ac:dyDescent="0.35">
      <c r="A28" s="34"/>
      <c r="C28" s="124"/>
      <c r="E28" s="35">
        <v>1.5</v>
      </c>
      <c r="F28" s="35">
        <v>0.15</v>
      </c>
      <c r="G28" s="35">
        <v>0.9</v>
      </c>
      <c r="H28" s="36">
        <v>0.5</v>
      </c>
      <c r="I28" s="25">
        <f t="shared" ref="I28:AB28" si="7">(I14*(1+$E28+$F28)*(1-$G28)*$H28)</f>
        <v>0</v>
      </c>
      <c r="J28" s="25">
        <f t="shared" si="7"/>
        <v>0</v>
      </c>
      <c r="K28" s="25">
        <f t="shared" si="7"/>
        <v>0</v>
      </c>
      <c r="L28" s="25">
        <f t="shared" si="7"/>
        <v>0</v>
      </c>
      <c r="M28" s="25">
        <f t="shared" si="7"/>
        <v>0</v>
      </c>
      <c r="N28" s="25">
        <f t="shared" si="7"/>
        <v>0</v>
      </c>
      <c r="O28" s="25">
        <f t="shared" si="7"/>
        <v>0</v>
      </c>
      <c r="P28" s="25">
        <f t="shared" si="7"/>
        <v>0</v>
      </c>
      <c r="Q28" s="25">
        <f t="shared" si="7"/>
        <v>0</v>
      </c>
      <c r="R28" s="25">
        <f t="shared" si="7"/>
        <v>0</v>
      </c>
      <c r="S28" s="25">
        <f t="shared" si="7"/>
        <v>0</v>
      </c>
      <c r="T28" s="25">
        <f t="shared" si="7"/>
        <v>0</v>
      </c>
      <c r="U28" s="25">
        <f t="shared" si="7"/>
        <v>0</v>
      </c>
      <c r="V28" s="25">
        <f t="shared" si="7"/>
        <v>0</v>
      </c>
      <c r="W28" s="25">
        <f t="shared" si="7"/>
        <v>0</v>
      </c>
      <c r="X28" s="25">
        <f t="shared" si="7"/>
        <v>0</v>
      </c>
      <c r="Y28" s="25">
        <f t="shared" si="7"/>
        <v>0</v>
      </c>
      <c r="Z28" s="25">
        <f t="shared" si="7"/>
        <v>0</v>
      </c>
      <c r="AA28" s="25">
        <f t="shared" si="7"/>
        <v>0</v>
      </c>
      <c r="AB28" s="25">
        <f t="shared" si="7"/>
        <v>0</v>
      </c>
    </row>
    <row r="29" spans="1:1774" s="52" customFormat="1" hidden="1" x14ac:dyDescent="0.35">
      <c r="A29" s="34"/>
      <c r="C29" s="124"/>
      <c r="E29" s="35">
        <v>1.9</v>
      </c>
      <c r="F29" s="35">
        <v>0.15</v>
      </c>
      <c r="G29" s="35">
        <v>0.05</v>
      </c>
      <c r="H29" s="36">
        <v>0.5</v>
      </c>
      <c r="I29" s="25">
        <f t="shared" ref="I29:AB29" si="8">(I15*(1+$E29+$F29)*(1-$G29)*$H29)</f>
        <v>0</v>
      </c>
      <c r="J29" s="25">
        <f t="shared" si="8"/>
        <v>0</v>
      </c>
      <c r="K29" s="25">
        <f t="shared" si="8"/>
        <v>0</v>
      </c>
      <c r="L29" s="25">
        <f t="shared" si="8"/>
        <v>0</v>
      </c>
      <c r="M29" s="25">
        <f t="shared" si="8"/>
        <v>0</v>
      </c>
      <c r="N29" s="25">
        <f t="shared" si="8"/>
        <v>0</v>
      </c>
      <c r="O29" s="25">
        <f t="shared" si="8"/>
        <v>0</v>
      </c>
      <c r="P29" s="25">
        <f t="shared" si="8"/>
        <v>0</v>
      </c>
      <c r="Q29" s="25">
        <f t="shared" si="8"/>
        <v>0</v>
      </c>
      <c r="R29" s="25">
        <f t="shared" si="8"/>
        <v>0</v>
      </c>
      <c r="S29" s="25">
        <f t="shared" si="8"/>
        <v>0</v>
      </c>
      <c r="T29" s="25">
        <f t="shared" si="8"/>
        <v>0</v>
      </c>
      <c r="U29" s="25">
        <f t="shared" si="8"/>
        <v>0</v>
      </c>
      <c r="V29" s="25">
        <f t="shared" si="8"/>
        <v>0</v>
      </c>
      <c r="W29" s="25">
        <f t="shared" si="8"/>
        <v>0</v>
      </c>
      <c r="X29" s="25">
        <f t="shared" si="8"/>
        <v>0</v>
      </c>
      <c r="Y29" s="25">
        <f t="shared" si="8"/>
        <v>0</v>
      </c>
      <c r="Z29" s="25">
        <f t="shared" si="8"/>
        <v>0</v>
      </c>
      <c r="AA29" s="25">
        <f t="shared" si="8"/>
        <v>0</v>
      </c>
      <c r="AB29" s="25">
        <f t="shared" si="8"/>
        <v>0</v>
      </c>
    </row>
    <row r="30" spans="1:1774" s="52" customFormat="1" hidden="1" x14ac:dyDescent="0.35">
      <c r="A30" s="34"/>
      <c r="C30" s="124"/>
      <c r="E30" s="35">
        <v>0.4</v>
      </c>
      <c r="F30" s="35">
        <v>0.15</v>
      </c>
      <c r="G30" s="35">
        <v>0.11</v>
      </c>
      <c r="H30" s="36">
        <v>0.5</v>
      </c>
      <c r="I30" s="25">
        <f t="shared" ref="I30:AB30" si="9">(I16*(1+$E30+$F30)*(1-$G30)*$H30)</f>
        <v>0</v>
      </c>
      <c r="J30" s="25">
        <f t="shared" si="9"/>
        <v>0</v>
      </c>
      <c r="K30" s="25">
        <f t="shared" si="9"/>
        <v>0</v>
      </c>
      <c r="L30" s="25">
        <f t="shared" si="9"/>
        <v>0</v>
      </c>
      <c r="M30" s="25">
        <f t="shared" si="9"/>
        <v>0</v>
      </c>
      <c r="N30" s="25">
        <f t="shared" si="9"/>
        <v>0</v>
      </c>
      <c r="O30" s="25">
        <f t="shared" si="9"/>
        <v>0</v>
      </c>
      <c r="P30" s="25">
        <f t="shared" si="9"/>
        <v>0</v>
      </c>
      <c r="Q30" s="25">
        <f t="shared" si="9"/>
        <v>0</v>
      </c>
      <c r="R30" s="25">
        <f t="shared" si="9"/>
        <v>0</v>
      </c>
      <c r="S30" s="25">
        <f t="shared" si="9"/>
        <v>0</v>
      </c>
      <c r="T30" s="25">
        <f t="shared" si="9"/>
        <v>0</v>
      </c>
      <c r="U30" s="25">
        <f t="shared" si="9"/>
        <v>0</v>
      </c>
      <c r="V30" s="25">
        <f t="shared" si="9"/>
        <v>0</v>
      </c>
      <c r="W30" s="25">
        <f t="shared" si="9"/>
        <v>0</v>
      </c>
      <c r="X30" s="25">
        <f t="shared" si="9"/>
        <v>0</v>
      </c>
      <c r="Y30" s="25">
        <f t="shared" si="9"/>
        <v>0</v>
      </c>
      <c r="Z30" s="25">
        <f t="shared" si="9"/>
        <v>0</v>
      </c>
      <c r="AA30" s="25">
        <f t="shared" si="9"/>
        <v>0</v>
      </c>
      <c r="AB30" s="25">
        <f t="shared" si="9"/>
        <v>0</v>
      </c>
    </row>
    <row r="31" spans="1:1774" s="52" customFormat="1" hidden="1" x14ac:dyDescent="0.35">
      <c r="A31" s="34"/>
      <c r="C31" s="121"/>
    </row>
    <row r="32" spans="1:1774" s="29" customFormat="1" hidden="1" x14ac:dyDescent="0.35">
      <c r="A32" s="122"/>
      <c r="C32" s="123"/>
      <c r="I32" s="29" t="s">
        <v>8</v>
      </c>
      <c r="J32" s="29" t="s">
        <v>9</v>
      </c>
      <c r="K32" s="29" t="s">
        <v>10</v>
      </c>
      <c r="L32" s="29" t="s">
        <v>11</v>
      </c>
      <c r="M32" s="29" t="s">
        <v>12</v>
      </c>
      <c r="N32" s="29" t="s">
        <v>13</v>
      </c>
      <c r="O32" s="29" t="s">
        <v>14</v>
      </c>
      <c r="P32" s="29" t="s">
        <v>15</v>
      </c>
      <c r="Q32" s="29" t="s">
        <v>16</v>
      </c>
      <c r="R32" s="29" t="s">
        <v>17</v>
      </c>
      <c r="S32" s="29" t="s">
        <v>18</v>
      </c>
      <c r="T32" s="29" t="s">
        <v>19</v>
      </c>
      <c r="U32" s="29" t="s">
        <v>20</v>
      </c>
      <c r="V32" s="29" t="s">
        <v>21</v>
      </c>
      <c r="W32" s="29" t="s">
        <v>22</v>
      </c>
      <c r="X32" s="29" t="s">
        <v>23</v>
      </c>
      <c r="Y32" s="29" t="s">
        <v>24</v>
      </c>
      <c r="Z32" s="29" t="s">
        <v>25</v>
      </c>
      <c r="AA32" s="29" t="s">
        <v>26</v>
      </c>
      <c r="AB32" s="29" t="s">
        <v>27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66" s="44" customFormat="1" ht="18.5" hidden="1" thickBot="1" x14ac:dyDescent="0.45">
      <c r="A33" s="42" t="s">
        <v>90</v>
      </c>
      <c r="C33" s="41"/>
      <c r="D33" s="41"/>
      <c r="E33" s="41"/>
      <c r="F33" s="41"/>
      <c r="G33" s="41"/>
      <c r="H33" s="41"/>
      <c r="I33" s="43">
        <f t="shared" ref="I33:AB33" si="10">SUM(I21:I30)</f>
        <v>0</v>
      </c>
      <c r="J33" s="43">
        <f t="shared" si="10"/>
        <v>0</v>
      </c>
      <c r="K33" s="43">
        <f t="shared" si="10"/>
        <v>0</v>
      </c>
      <c r="L33" s="43">
        <f t="shared" si="10"/>
        <v>0</v>
      </c>
      <c r="M33" s="43">
        <f t="shared" si="10"/>
        <v>0</v>
      </c>
      <c r="N33" s="43">
        <f t="shared" si="10"/>
        <v>0</v>
      </c>
      <c r="O33" s="43">
        <f t="shared" si="10"/>
        <v>0</v>
      </c>
      <c r="P33" s="43">
        <f t="shared" si="10"/>
        <v>0</v>
      </c>
      <c r="Q33" s="43">
        <f t="shared" si="10"/>
        <v>0</v>
      </c>
      <c r="R33" s="43">
        <f t="shared" si="10"/>
        <v>0</v>
      </c>
      <c r="S33" s="43">
        <f t="shared" si="10"/>
        <v>0</v>
      </c>
      <c r="T33" s="43">
        <f t="shared" si="10"/>
        <v>0</v>
      </c>
      <c r="U33" s="43">
        <f t="shared" si="10"/>
        <v>0</v>
      </c>
      <c r="V33" s="43">
        <f t="shared" si="10"/>
        <v>0</v>
      </c>
      <c r="W33" s="43">
        <f t="shared" si="10"/>
        <v>0</v>
      </c>
      <c r="X33" s="43">
        <f t="shared" si="10"/>
        <v>0</v>
      </c>
      <c r="Y33" s="43">
        <f t="shared" si="10"/>
        <v>0</v>
      </c>
      <c r="Z33" s="43">
        <f t="shared" si="10"/>
        <v>0</v>
      </c>
      <c r="AA33" s="43">
        <f t="shared" si="10"/>
        <v>0</v>
      </c>
      <c r="AB33" s="43">
        <f t="shared" si="10"/>
        <v>0</v>
      </c>
    </row>
    <row r="34" spans="1:66" s="52" customFormat="1" hidden="1" x14ac:dyDescent="0.35">
      <c r="A34" s="34"/>
      <c r="C34" s="121"/>
    </row>
    <row r="35" spans="1:66" s="52" customFormat="1" x14ac:dyDescent="0.35">
      <c r="A35" s="34"/>
      <c r="C35" s="121"/>
      <c r="H35" s="25"/>
      <c r="K35" s="25"/>
    </row>
    <row r="36" spans="1:66" s="116" customFormat="1" ht="20" x14ac:dyDescent="0.4">
      <c r="A36" s="181" t="s">
        <v>360</v>
      </c>
      <c r="C36" s="182"/>
    </row>
    <row r="37" spans="1:66" s="52" customFormat="1" x14ac:dyDescent="0.35">
      <c r="F37" s="77"/>
      <c r="G37" s="77"/>
      <c r="H37" s="52" t="s">
        <v>144</v>
      </c>
      <c r="I37" s="52" t="s">
        <v>145</v>
      </c>
      <c r="J37" s="52" t="s">
        <v>146</v>
      </c>
      <c r="K37" s="52" t="s">
        <v>147</v>
      </c>
      <c r="L37" s="52" t="s">
        <v>148</v>
      </c>
      <c r="M37" s="52" t="s">
        <v>149</v>
      </c>
      <c r="N37" s="71" t="s">
        <v>150</v>
      </c>
      <c r="O37" s="52" t="s">
        <v>151</v>
      </c>
      <c r="P37" s="52" t="s">
        <v>152</v>
      </c>
      <c r="Q37" s="52" t="s">
        <v>153</v>
      </c>
      <c r="R37" s="52" t="s">
        <v>154</v>
      </c>
      <c r="S37" s="52" t="s">
        <v>155</v>
      </c>
      <c r="T37" s="52" t="s">
        <v>156</v>
      </c>
      <c r="U37" s="52" t="s">
        <v>157</v>
      </c>
      <c r="V37" s="52" t="s">
        <v>158</v>
      </c>
      <c r="W37" s="52" t="s">
        <v>159</v>
      </c>
      <c r="X37" s="52" t="s">
        <v>160</v>
      </c>
      <c r="Y37" s="52" t="s">
        <v>161</v>
      </c>
      <c r="Z37" s="52" t="s">
        <v>162</v>
      </c>
      <c r="AA37" s="52" t="s">
        <v>163</v>
      </c>
      <c r="AB37" s="52" t="s">
        <v>164</v>
      </c>
      <c r="AC37" s="52" t="s">
        <v>165</v>
      </c>
      <c r="AD37" s="52" t="s">
        <v>166</v>
      </c>
      <c r="AE37" s="52" t="s">
        <v>167</v>
      </c>
      <c r="AF37" s="52" t="s">
        <v>168</v>
      </c>
      <c r="AG37" s="52" t="s">
        <v>169</v>
      </c>
      <c r="AH37" s="52" t="s">
        <v>170</v>
      </c>
      <c r="AI37" s="52" t="s">
        <v>171</v>
      </c>
      <c r="AJ37" s="52" t="s">
        <v>172</v>
      </c>
      <c r="AK37" s="52" t="s">
        <v>173</v>
      </c>
      <c r="AL37" s="52" t="s">
        <v>8</v>
      </c>
      <c r="AM37" s="52" t="s">
        <v>9</v>
      </c>
      <c r="AN37" s="52" t="s">
        <v>10</v>
      </c>
      <c r="AO37" s="52" t="s">
        <v>11</v>
      </c>
      <c r="AP37" s="52" t="s">
        <v>12</v>
      </c>
      <c r="AQ37" s="52" t="s">
        <v>13</v>
      </c>
      <c r="AR37" s="52" t="s">
        <v>14</v>
      </c>
      <c r="AS37" s="52" t="s">
        <v>15</v>
      </c>
      <c r="AT37" s="52" t="s">
        <v>16</v>
      </c>
      <c r="AU37" s="52" t="s">
        <v>17</v>
      </c>
      <c r="AV37" s="52" t="s">
        <v>18</v>
      </c>
      <c r="AW37" s="52" t="s">
        <v>19</v>
      </c>
      <c r="AX37" s="52" t="s">
        <v>20</v>
      </c>
      <c r="AY37" s="52" t="s">
        <v>21</v>
      </c>
      <c r="AZ37" s="52" t="s">
        <v>22</v>
      </c>
      <c r="BA37" s="52" t="s">
        <v>23</v>
      </c>
      <c r="BB37" s="52" t="s">
        <v>24</v>
      </c>
      <c r="BC37" s="52" t="s">
        <v>25</v>
      </c>
      <c r="BD37" s="52" t="s">
        <v>26</v>
      </c>
      <c r="BE37" s="52" t="s">
        <v>27</v>
      </c>
      <c r="BF37" s="52" t="s">
        <v>174</v>
      </c>
      <c r="BG37" s="52" t="s">
        <v>175</v>
      </c>
      <c r="BH37" s="52" t="s">
        <v>176</v>
      </c>
      <c r="BI37" s="52" t="s">
        <v>177</v>
      </c>
      <c r="BJ37" s="52" t="s">
        <v>178</v>
      </c>
      <c r="BK37" s="52" t="s">
        <v>179</v>
      </c>
      <c r="BL37" s="52" t="s">
        <v>180</v>
      </c>
      <c r="BM37" s="52" t="s">
        <v>181</v>
      </c>
      <c r="BN37" s="52" t="s">
        <v>182</v>
      </c>
    </row>
    <row r="39" spans="1:66" s="166" customFormat="1" ht="15.5" x14ac:dyDescent="0.35">
      <c r="A39" s="222" t="s">
        <v>390</v>
      </c>
      <c r="B39" s="165" t="s">
        <v>391</v>
      </c>
      <c r="C39" s="165"/>
      <c r="H39" s="164">
        <f>'LAO HANPP - Grazing Demand'!H31</f>
        <v>1288725.7</v>
      </c>
      <c r="I39" s="164">
        <f>'LAO HANPP - Grazing Demand'!I31</f>
        <v>1359184.5</v>
      </c>
      <c r="J39" s="164">
        <f>'LAO HANPP - Grazing Demand'!J31</f>
        <v>1463295.85</v>
      </c>
      <c r="K39" s="164">
        <f>'LAO HANPP - Grazing Demand'!K31</f>
        <v>1654658.3737500003</v>
      </c>
      <c r="L39" s="164">
        <f>'LAO HANPP - Grazing Demand'!L31</f>
        <v>1805662.65</v>
      </c>
      <c r="M39" s="164">
        <f>'LAO HANPP - Grazing Demand'!M31</f>
        <v>2009598.46875</v>
      </c>
      <c r="N39" s="164">
        <f>'LAO HANPP - Grazing Demand'!N31</f>
        <v>2253514.3937499998</v>
      </c>
      <c r="O39" s="164">
        <f>'LAO HANPP - Grazing Demand'!O31</f>
        <v>2202329.65</v>
      </c>
      <c r="P39" s="164">
        <f>'LAO HANPP - Grazing Demand'!P31</f>
        <v>2155061.7999999998</v>
      </c>
      <c r="Q39" s="164">
        <f>'LAO HANPP - Grazing Demand'!Q31</f>
        <v>2084065.9</v>
      </c>
      <c r="R39" s="164">
        <f>'LAO HANPP - Grazing Demand'!R31</f>
        <v>2012624.2</v>
      </c>
      <c r="S39" s="164">
        <f>'LAO HANPP - Grazing Demand'!S31</f>
        <v>1937056.9</v>
      </c>
      <c r="T39" s="164">
        <f>'LAO HANPP - Grazing Demand'!T31</f>
        <v>1861649.2</v>
      </c>
      <c r="U39" s="164">
        <f>'LAO HANPP - Grazing Demand'!U31</f>
        <v>1836469.3</v>
      </c>
      <c r="V39" s="164">
        <f>'LAO HANPP - Grazing Demand'!V31</f>
        <v>1829259.1</v>
      </c>
      <c r="W39" s="164">
        <f>'LAO HANPP - Grazing Demand'!W31</f>
        <v>1747119.8862499997</v>
      </c>
      <c r="X39" s="164">
        <f>'LAO HANPP - Grazing Demand'!X31</f>
        <v>1857718.8</v>
      </c>
      <c r="Y39" s="164">
        <f>'LAO HANPP - Grazing Demand'!Y31</f>
        <v>1992800.6375000002</v>
      </c>
      <c r="Z39" s="164">
        <f>'LAO HANPP - Grazing Demand'!Z31</f>
        <v>2080660.8740000001</v>
      </c>
      <c r="AA39" s="164">
        <f>'LAO HANPP - Grazing Demand'!AA31</f>
        <v>2370427.264</v>
      </c>
      <c r="AB39" s="164">
        <f>'LAO HANPP - Grazing Demand'!AB31</f>
        <v>2423182.4624999999</v>
      </c>
      <c r="AC39" s="164">
        <f>'LAO HANPP - Grazing Demand'!AC31</f>
        <v>2487223.2250000001</v>
      </c>
      <c r="AD39" s="164">
        <f>'LAO HANPP - Grazing Demand'!AD31</f>
        <v>2550134.9</v>
      </c>
      <c r="AE39" s="164">
        <f>'LAO HANPP - Grazing Demand'!AE31</f>
        <v>2697525.9224999999</v>
      </c>
      <c r="AF39" s="164">
        <f>'LAO HANPP - Grazing Demand'!AF31</f>
        <v>2831951.9950000001</v>
      </c>
      <c r="AG39" s="164">
        <f>'LAO HANPP - Grazing Demand'!AG31</f>
        <v>2941326.6135</v>
      </c>
      <c r="AH39" s="164">
        <f>'LAO HANPP - Grazing Demand'!AH31</f>
        <v>3134614.2415</v>
      </c>
      <c r="AI39" s="164">
        <f>'LAO HANPP - Grazing Demand'!AI31</f>
        <v>3254491.2447500005</v>
      </c>
      <c r="AJ39" s="164">
        <f>'LAO HANPP - Grazing Demand'!AJ31</f>
        <v>3333216.3972499999</v>
      </c>
      <c r="AK39" s="164">
        <f>'LAO HANPP - Grazing Demand'!AK31</f>
        <v>3465802.67875</v>
      </c>
      <c r="AL39" s="164">
        <f>'LAO HANPP - Grazing Demand'!AL31</f>
        <v>3611014.85</v>
      </c>
      <c r="AM39" s="164">
        <f>'LAO HANPP - Grazing Demand'!AM31</f>
        <v>3830630.4249999993</v>
      </c>
      <c r="AN39" s="164">
        <f>'LAO HANPP - Grazing Demand'!AN31</f>
        <v>3903567.15</v>
      </c>
      <c r="AO39" s="164">
        <f>'LAO HANPP - Grazing Demand'!AO31</f>
        <v>4081591.2874999996</v>
      </c>
      <c r="AP39" s="164">
        <f>'LAO HANPP - Grazing Demand'!AP31</f>
        <v>4246005.0150000006</v>
      </c>
      <c r="AQ39" s="164">
        <f>'LAO HANPP - Grazing Demand'!AQ31</f>
        <v>4358892.2750000004</v>
      </c>
      <c r="AR39" s="164">
        <f>'LAO HANPP - Grazing Demand'!AR31</f>
        <v>4459171.2750000004</v>
      </c>
      <c r="AS39" s="164">
        <f>'LAO HANPP - Grazing Demand'!AS31</f>
        <v>4052056.8249999993</v>
      </c>
      <c r="AT39" s="164">
        <f>'LAO HANPP - Grazing Demand'!AT31</f>
        <v>3684609.6</v>
      </c>
      <c r="AU39" s="164">
        <f>'LAO HANPP - Grazing Demand'!AU31</f>
        <v>3980228.1</v>
      </c>
      <c r="AV39" s="164">
        <f>'LAO HANPP - Grazing Demand'!AV31</f>
        <v>4147102.5</v>
      </c>
      <c r="AW39" s="164">
        <f>'LAO HANPP - Grazing Demand'!AW31</f>
        <v>4223061.6500000004</v>
      </c>
      <c r="AX39" s="164">
        <f>'LAO HANPP - Grazing Demand'!AX31</f>
        <v>4328847</v>
      </c>
      <c r="AY39" s="164">
        <f>'LAO HANPP - Grazing Demand'!AY31</f>
        <v>4435814.8</v>
      </c>
      <c r="AZ39" s="164">
        <f>'LAO HANPP - Grazing Demand'!AZ31</f>
        <v>4384597</v>
      </c>
      <c r="BA39" s="164">
        <f>'LAO HANPP - Grazing Demand'!BA31</f>
        <v>4515955.75</v>
      </c>
      <c r="BB39" s="164">
        <f>'LAO HANPP - Grazing Demand'!BB31</f>
        <v>4624879</v>
      </c>
      <c r="BC39" s="164">
        <f>'LAO HANPP - Grazing Demand'!BC31</f>
        <v>4778973.75</v>
      </c>
      <c r="BD39" s="164">
        <f>'LAO HANPP - Grazing Demand'!BD31</f>
        <v>4915365.5</v>
      </c>
      <c r="BE39" s="164">
        <f>'LAO HANPP - Grazing Demand'!BE31</f>
        <v>5044784.25</v>
      </c>
      <c r="BF39" s="164">
        <f>'LAO HANPP - Grazing Demand'!BF31</f>
        <v>5182767.6000000006</v>
      </c>
      <c r="BG39" s="164">
        <f>'LAO HANPP - Grazing Demand'!BG31</f>
        <v>5452647.5445000008</v>
      </c>
      <c r="BH39" s="164">
        <f>'LAO HANPP - Grazing Demand'!BH31</f>
        <v>5520797.2000000002</v>
      </c>
      <c r="BI39" s="164">
        <f>'LAO HANPP - Grazing Demand'!BI31</f>
        <v>5574700.8499999996</v>
      </c>
      <c r="BJ39" s="164">
        <f>'LAO HANPP - Grazing Demand'!BJ31</f>
        <v>5735900.4500000002</v>
      </c>
      <c r="BK39" s="164">
        <f>'LAO HANPP - Grazing Demand'!BK31</f>
        <v>5971512.2999999998</v>
      </c>
      <c r="BL39" s="164">
        <f>'LAO HANPP - Grazing Demand'!BL31</f>
        <v>6124263.8499999996</v>
      </c>
      <c r="BM39" s="164">
        <f>'LAO HANPP - Grazing Demand'!BM31</f>
        <v>6250566.6987499995</v>
      </c>
      <c r="BN39" s="164">
        <f>'LAO HANPP - Grazing Demand'!BN31</f>
        <v>6364776.2725</v>
      </c>
    </row>
    <row r="40" spans="1:66" s="166" customFormat="1" ht="15.5" x14ac:dyDescent="0.35">
      <c r="A40" s="165"/>
      <c r="B40" s="165"/>
      <c r="C40" s="165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</row>
    <row r="41" spans="1:66" s="52" customFormat="1" x14ac:dyDescent="0.35">
      <c r="A41" s="34"/>
      <c r="C41" s="121"/>
    </row>
    <row r="42" spans="1:66" s="154" customFormat="1" ht="15.5" x14ac:dyDescent="0.35">
      <c r="A42" s="246" t="s">
        <v>388</v>
      </c>
      <c r="B42" s="154" t="s">
        <v>389</v>
      </c>
      <c r="C42" s="48"/>
    </row>
    <row r="43" spans="1:66" s="52" customFormat="1" x14ac:dyDescent="0.35">
      <c r="A43" s="247"/>
      <c r="C43" s="121"/>
    </row>
    <row r="44" spans="1:66" s="111" customFormat="1" x14ac:dyDescent="0.35">
      <c r="A44" s="223" t="s">
        <v>386</v>
      </c>
      <c r="B44" s="111" t="s">
        <v>387</v>
      </c>
      <c r="C44" s="178"/>
      <c r="D44" s="178"/>
      <c r="F44" s="178"/>
      <c r="G44" s="134"/>
      <c r="H44" s="179">
        <f>'LAO HANPP - Fodder, residues'!H45</f>
        <v>113892.101205</v>
      </c>
      <c r="I44" s="179">
        <f>'LAO HANPP - Fodder, residues'!I45</f>
        <v>108170.336205</v>
      </c>
      <c r="J44" s="179">
        <f>'LAO HANPP - Fodder, residues'!J45</f>
        <v>109642.210725</v>
      </c>
      <c r="K44" s="179">
        <f>'LAO HANPP - Fodder, residues'!K45</f>
        <v>153006.46432500001</v>
      </c>
      <c r="L44" s="179">
        <f>'LAO HANPP - Fodder, residues'!L45</f>
        <v>155284.32795000004</v>
      </c>
      <c r="M44" s="179">
        <f>'LAO HANPP - Fodder, residues'!M45</f>
        <v>157504.6993875</v>
      </c>
      <c r="N44" s="179">
        <f>'LAO HANPP - Fodder, residues'!N45</f>
        <v>169175.24115000002</v>
      </c>
      <c r="O44" s="179">
        <f>'LAO HANPP - Fodder, residues'!O45</f>
        <v>162981.51607499999</v>
      </c>
      <c r="P44" s="179">
        <f>'LAO HANPP - Fodder, residues'!P45</f>
        <v>188251.04362500002</v>
      </c>
      <c r="Q44" s="179">
        <f>'LAO HANPP - Fodder, residues'!Q45</f>
        <v>190085.79764999999</v>
      </c>
      <c r="R44" s="179">
        <f>'LAO HANPP - Fodder, residues'!R45</f>
        <v>172675.53885000001</v>
      </c>
      <c r="S44" s="179">
        <f>'LAO HANPP - Fodder, residues'!S45</f>
        <v>172380.25725000002</v>
      </c>
      <c r="T44" s="179">
        <f>'LAO HANPP - Fodder, residues'!T45</f>
        <v>185269.35502500003</v>
      </c>
      <c r="U44" s="179">
        <f>'LAO HANPP - Fodder, residues'!U45</f>
        <v>189826.15777499997</v>
      </c>
      <c r="V44" s="179">
        <f>'LAO HANPP - Fodder, residues'!V45</f>
        <v>190262.89095000003</v>
      </c>
      <c r="W44" s="179">
        <f>'LAO HANPP - Fodder, residues'!W45</f>
        <v>142507.80837750004</v>
      </c>
      <c r="X44" s="179">
        <f>'LAO HANPP - Fodder, residues'!X45</f>
        <v>150639.58398674999</v>
      </c>
      <c r="Y44" s="179">
        <f>'LAO HANPP - Fodder, residues'!Y45</f>
        <v>154522.67066625002</v>
      </c>
      <c r="Z44" s="179">
        <f>'LAO HANPP - Fodder, residues'!Z45</f>
        <v>185390.88548249999</v>
      </c>
      <c r="AA44" s="179">
        <f>'LAO HANPP - Fodder, residues'!AA45</f>
        <v>225119.30363100002</v>
      </c>
      <c r="AB44" s="179">
        <f>'LAO HANPP - Fodder, residues'!AB45</f>
        <v>246622.22491424996</v>
      </c>
      <c r="AC44" s="179">
        <f>'LAO HANPP - Fodder, residues'!AC45</f>
        <v>235098.57650249999</v>
      </c>
      <c r="AD44" s="179">
        <f>'LAO HANPP - Fodder, residues'!AD45</f>
        <v>235618.68792600001</v>
      </c>
      <c r="AE44" s="179">
        <f>'LAO HANPP - Fodder, residues'!AE45</f>
        <v>279903.18622500007</v>
      </c>
      <c r="AF44" s="179">
        <f>'LAO HANPP - Fodder, residues'!AF45</f>
        <v>290269.85975025001</v>
      </c>
      <c r="AG44" s="179">
        <f>'LAO HANPP - Fodder, residues'!AG45</f>
        <v>302330.42967000004</v>
      </c>
      <c r="AH44" s="179">
        <f>'LAO HANPP - Fodder, residues'!AH45</f>
        <v>255999.45507000003</v>
      </c>
      <c r="AI44" s="179">
        <f>'LAO HANPP - Fodder, residues'!AI45</f>
        <v>218783.72623499998</v>
      </c>
      <c r="AJ44" s="179">
        <f>'LAO HANPP - Fodder, residues'!AJ45</f>
        <v>297874.18308450002</v>
      </c>
      <c r="AK44" s="179">
        <f>'LAO HANPP - Fodder, residues'!AK45</f>
        <v>320967.06677625002</v>
      </c>
      <c r="AL44" s="179">
        <f>'LAO HANPP - Fodder, residues'!AL45</f>
        <v>268404.63999</v>
      </c>
      <c r="AM44" s="179">
        <f>'LAO HANPP - Fodder, residues'!AM45</f>
        <v>323641.73708699999</v>
      </c>
      <c r="AN44" s="179">
        <f>'LAO HANPP - Fodder, residues'!AN45</f>
        <v>272084.92900050001</v>
      </c>
      <c r="AO44" s="179">
        <f>'LAO HANPP - Fodder, residues'!AO45</f>
        <v>338284.98282824998</v>
      </c>
      <c r="AP44" s="179">
        <f>'LAO HANPP - Fodder, residues'!AP45</f>
        <v>310913.83687350003</v>
      </c>
      <c r="AQ44" s="179">
        <f>'LAO HANPP - Fodder, residues'!AQ45</f>
        <v>313650.96216599998</v>
      </c>
      <c r="AR44" s="179">
        <f>'LAO HANPP - Fodder, residues'!AR45</f>
        <v>362929.53318750003</v>
      </c>
      <c r="AS44" s="179">
        <f>'LAO HANPP - Fodder, residues'!AS45</f>
        <v>373630.93633050006</v>
      </c>
      <c r="AT44" s="179">
        <f>'LAO HANPP - Fodder, residues'!AT45</f>
        <v>450645.93690000003</v>
      </c>
      <c r="AU44" s="179">
        <f>'LAO HANPP - Fodder, residues'!AU45</f>
        <v>475037.00045699999</v>
      </c>
      <c r="AV44" s="179">
        <f>'LAO HANPP - Fodder, residues'!AV45</f>
        <v>498808.85842800001</v>
      </c>
      <c r="AW44" s="179">
        <f>'LAO HANPP - Fodder, residues'!AW45</f>
        <v>517098.35569124995</v>
      </c>
      <c r="AX44" s="179">
        <f>'LAO HANPP - Fodder, residues'!AX45</f>
        <v>511179.72051675001</v>
      </c>
      <c r="AY44" s="179">
        <f>'LAO HANPP - Fodder, residues'!AY45</f>
        <v>555317.53106924996</v>
      </c>
      <c r="AZ44" s="179">
        <f>'LAO HANPP - Fodder, residues'!AZ45</f>
        <v>603119.04659250006</v>
      </c>
      <c r="BA44" s="179">
        <f>'LAO HANPP - Fodder, residues'!BA45</f>
        <v>639480.00059999991</v>
      </c>
      <c r="BB44" s="179">
        <f>'LAO HANPP - Fodder, residues'!BB45</f>
        <v>701138.26822125004</v>
      </c>
      <c r="BC44" s="179">
        <f>'LAO HANPP - Fodder, residues'!BC45</f>
        <v>839853.93126750016</v>
      </c>
      <c r="BD44" s="179">
        <f>'LAO HANPP - Fodder, residues'!BD45</f>
        <v>896363.1323535</v>
      </c>
      <c r="BE44" s="179">
        <f>'LAO HANPP - Fodder, residues'!BE45</f>
        <v>875086.69083000021</v>
      </c>
      <c r="BF44" s="179">
        <f>'LAO HANPP - Fodder, residues'!BF45</f>
        <v>912843.44386275008</v>
      </c>
      <c r="BG44" s="179">
        <f>'LAO HANPP - Fodder, residues'!BG45</f>
        <v>1003605.9544995</v>
      </c>
      <c r="BH44" s="179">
        <f>'LAO HANPP - Fodder, residues'!BH45</f>
        <v>1015444.1825587502</v>
      </c>
      <c r="BI44" s="179">
        <f>'LAO HANPP - Fodder, residues'!BI45</f>
        <v>1191409.5443235</v>
      </c>
      <c r="BJ44" s="179">
        <f>'LAO HANPP - Fodder, residues'!BJ45</f>
        <v>1270649.1910304995</v>
      </c>
      <c r="BK44" s="179">
        <f>'LAO HANPP - Fodder, residues'!BK45</f>
        <v>1289523.8567250001</v>
      </c>
      <c r="BL44" s="179">
        <f>'LAO HANPP - Fodder, residues'!BL45</f>
        <v>1167690.77485125</v>
      </c>
      <c r="BM44" s="179">
        <f>'LAO HANPP - Fodder, residues'!BM45</f>
        <v>1058202.5397262501</v>
      </c>
      <c r="BN44" s="179">
        <f>'LAO HANPP - Fodder, residues'!BN45</f>
        <v>982681.80166425009</v>
      </c>
    </row>
    <row r="45" spans="1:66" s="169" customFormat="1" ht="15.5" x14ac:dyDescent="0.35">
      <c r="A45" s="248"/>
      <c r="B45" s="183"/>
      <c r="G45" s="131"/>
    </row>
    <row r="46" spans="1:66" s="111" customFormat="1" x14ac:dyDescent="0.35">
      <c r="A46" s="223" t="s">
        <v>384</v>
      </c>
      <c r="B46" s="111" t="s">
        <v>385</v>
      </c>
      <c r="C46" s="178"/>
      <c r="D46" s="178"/>
      <c r="F46" s="178"/>
      <c r="G46" s="134"/>
      <c r="H46" s="179">
        <f>'LAO HANPP - Fodder, Crops'!H55</f>
        <v>33833.685400000002</v>
      </c>
      <c r="I46" s="179">
        <f>'LAO HANPP - Fodder, Crops'!I55</f>
        <v>31981.555600000003</v>
      </c>
      <c r="J46" s="179">
        <f>'LAO HANPP - Fodder, Crops'!J55</f>
        <v>32561.021199999996</v>
      </c>
      <c r="K46" s="179">
        <f>'LAO HANPP - Fodder, Crops'!K55</f>
        <v>45595.002</v>
      </c>
      <c r="L46" s="179">
        <f>'LAO HANPP - Fodder, Crops'!L55</f>
        <v>46222.93680000001</v>
      </c>
      <c r="M46" s="179">
        <f>'LAO HANPP - Fodder, Crops'!M55</f>
        <v>47374.178400000004</v>
      </c>
      <c r="N46" s="179">
        <f>'LAO HANPP - Fodder, Crops'!N55</f>
        <v>50391.512600000002</v>
      </c>
      <c r="O46" s="179">
        <f>'LAO HANPP - Fodder, Crops'!O55</f>
        <v>48609.806199999999</v>
      </c>
      <c r="P46" s="179">
        <f>'LAO HANPP - Fodder, Crops'!P55</f>
        <v>56243.727200000001</v>
      </c>
      <c r="Q46" s="179">
        <f>'LAO HANPP - Fodder, Crops'!Q55</f>
        <v>56915.727199999987</v>
      </c>
      <c r="R46" s="179">
        <f>'LAO HANPP - Fodder, Crops'!R55</f>
        <v>51714.010199999997</v>
      </c>
      <c r="S46" s="179">
        <f>'LAO HANPP - Fodder, Crops'!S55</f>
        <v>51850.712999999996</v>
      </c>
      <c r="T46" s="179">
        <f>'LAO HANPP - Fodder, Crops'!T55</f>
        <v>56007.541999999994</v>
      </c>
      <c r="U46" s="179">
        <f>'LAO HANPP - Fodder, Crops'!U55</f>
        <v>57351.992600000005</v>
      </c>
      <c r="V46" s="179">
        <f>'LAO HANPP - Fodder, Crops'!V55</f>
        <v>57075.296000000002</v>
      </c>
      <c r="W46" s="179">
        <f>'LAO HANPP - Fodder, Crops'!W55</f>
        <v>42904.166200000007</v>
      </c>
      <c r="X46" s="179">
        <f>'LAO HANPP - Fodder, Crops'!X55</f>
        <v>45662.864200000004</v>
      </c>
      <c r="Y46" s="179">
        <f>'LAO HANPP - Fodder, Crops'!Y55</f>
        <v>47595.664400000001</v>
      </c>
      <c r="Z46" s="179">
        <f>'LAO HANPP - Fodder, Crops'!Z55</f>
        <v>56734.361999999994</v>
      </c>
      <c r="AA46" s="179">
        <f>'LAO HANPP - Fodder, Crops'!AA55</f>
        <v>68962.890800000008</v>
      </c>
      <c r="AB46" s="179">
        <f>'LAO HANPP - Fodder, Crops'!AB55</f>
        <v>75738.831999999995</v>
      </c>
      <c r="AC46" s="179">
        <f>'LAO HANPP - Fodder, Crops'!AC55</f>
        <v>72087.991399999999</v>
      </c>
      <c r="AD46" s="179">
        <f>'LAO HANPP - Fodder, Crops'!AD55</f>
        <v>72524.036800000002</v>
      </c>
      <c r="AE46" s="179">
        <f>'LAO HANPP - Fodder, Crops'!AE55</f>
        <v>85811.705199999982</v>
      </c>
      <c r="AF46" s="179">
        <f>'LAO HANPP - Fodder, Crops'!AF55</f>
        <v>89232.699999999968</v>
      </c>
      <c r="AG46" s="179">
        <f>'LAO HANPP - Fodder, Crops'!AG55</f>
        <v>92909.257799999978</v>
      </c>
      <c r="AH46" s="179">
        <f>'LAO HANPP - Fodder, Crops'!AH55</f>
        <v>79861.029399999985</v>
      </c>
      <c r="AI46" s="179">
        <f>'LAO HANPP - Fodder, Crops'!AI55</f>
        <v>68477.132799999992</v>
      </c>
      <c r="AJ46" s="179">
        <f>'LAO HANPP - Fodder, Crops'!AJ55</f>
        <v>92332.217999999993</v>
      </c>
      <c r="AK46" s="179">
        <f>'LAO HANPP - Fodder, Crops'!AK55</f>
        <v>98357.580199999997</v>
      </c>
      <c r="AL46" s="179">
        <f>'LAO HANPP - Fodder, Crops'!AL55</f>
        <v>81569.773999999976</v>
      </c>
      <c r="AM46" s="179">
        <f>'LAO HANPP - Fodder, Crops'!AM55</f>
        <v>98071.242400000003</v>
      </c>
      <c r="AN46" s="179">
        <f>'LAO HANPP - Fodder, Crops'!AN55</f>
        <v>82903.132599999983</v>
      </c>
      <c r="AO46" s="179">
        <f>'LAO HANPP - Fodder, Crops'!AO55</f>
        <v>105494.32199999999</v>
      </c>
      <c r="AP46" s="179">
        <f>'LAO HANPP - Fodder, Crops'!AP55</f>
        <v>93828.873599999992</v>
      </c>
      <c r="AQ46" s="179">
        <f>'LAO HANPP - Fodder, Crops'!AQ55</f>
        <v>94882.686599999986</v>
      </c>
      <c r="AR46" s="179">
        <f>'LAO HANPP - Fodder, Crops'!AR55</f>
        <v>110250.67499999999</v>
      </c>
      <c r="AS46" s="179">
        <f>'LAO HANPP - Fodder, Crops'!AS55</f>
        <v>115925.4068</v>
      </c>
      <c r="AT46" s="179">
        <f>'LAO HANPP - Fodder, Crops'!AT55</f>
        <v>138744.64500000002</v>
      </c>
      <c r="AU46" s="179">
        <f>'LAO HANPP - Fodder, Crops'!AU55</f>
        <v>148621.62960000001</v>
      </c>
      <c r="AV46" s="179">
        <f>'LAO HANPP - Fodder, Crops'!AV55</f>
        <v>153938.95680000001</v>
      </c>
      <c r="AW46" s="179">
        <f>'LAO HANPP - Fodder, Crops'!AW55</f>
        <v>167030.96959999998</v>
      </c>
      <c r="AX46" s="179">
        <f>'LAO HANPP - Fodder, Crops'!AX55</f>
        <v>162365.84299999996</v>
      </c>
      <c r="AY46" s="179">
        <f>'LAO HANPP - Fodder, Crops'!AY55</f>
        <v>170008.0018</v>
      </c>
      <c r="AZ46" s="179">
        <f>'LAO HANPP - Fodder, Crops'!AZ55</f>
        <v>178853.19499999998</v>
      </c>
      <c r="BA46" s="179">
        <f>'LAO HANPP - Fodder, Crops'!BA55</f>
        <v>204321.60939999999</v>
      </c>
      <c r="BB46" s="179">
        <f>'LAO HANPP - Fodder, Crops'!BB55</f>
        <v>219353.81720000002</v>
      </c>
      <c r="BC46" s="179">
        <f>'LAO HANPP - Fodder, Crops'!BC55</f>
        <v>275932.66699999996</v>
      </c>
      <c r="BD46" s="179">
        <f>'LAO HANPP - Fodder, Crops'!BD55</f>
        <v>280644.47280000005</v>
      </c>
      <c r="BE46" s="179">
        <f>'LAO HANPP - Fodder, Crops'!BE55</f>
        <v>279326.15739999997</v>
      </c>
      <c r="BF46" s="179">
        <f>'LAO HANPP - Fodder, Crops'!BF55</f>
        <v>302678.967</v>
      </c>
      <c r="BG46" s="179">
        <f>'LAO HANPP - Fodder, Crops'!BG55</f>
        <v>326692.15659999993</v>
      </c>
      <c r="BH46" s="179">
        <f>'LAO HANPP - Fodder, Crops'!BH55</f>
        <v>326171.32459999993</v>
      </c>
      <c r="BI46" s="224" t="s">
        <v>209</v>
      </c>
      <c r="BJ46" s="224" t="s">
        <v>209</v>
      </c>
      <c r="BK46" s="224" t="s">
        <v>209</v>
      </c>
      <c r="BL46" s="224" t="s">
        <v>209</v>
      </c>
      <c r="BM46" s="224" t="s">
        <v>209</v>
      </c>
      <c r="BN46" s="224" t="s">
        <v>209</v>
      </c>
    </row>
    <row r="47" spans="1:66" s="111" customFormat="1" x14ac:dyDescent="0.35">
      <c r="A47" s="128"/>
      <c r="C47" s="121"/>
    </row>
    <row r="48" spans="1:66" s="207" customFormat="1" x14ac:dyDescent="0.35">
      <c r="A48" s="250" t="s">
        <v>393</v>
      </c>
      <c r="B48" s="251" t="s">
        <v>302</v>
      </c>
      <c r="D48" s="252"/>
      <c r="E48" s="253"/>
      <c r="F48" s="254"/>
      <c r="G48" s="255"/>
      <c r="AG48" s="207" t="s">
        <v>392</v>
      </c>
    </row>
    <row r="49" spans="1:66" s="89" customFormat="1" x14ac:dyDescent="0.35">
      <c r="A49" s="249"/>
    </row>
    <row r="50" spans="1:66" s="55" customFormat="1" x14ac:dyDescent="0.35">
      <c r="A50" s="139" t="s">
        <v>358</v>
      </c>
      <c r="B50" s="134" t="s">
        <v>303</v>
      </c>
      <c r="C50" s="134"/>
      <c r="D50" s="26"/>
      <c r="E50" s="26"/>
      <c r="F50" s="26"/>
      <c r="G50" s="26"/>
      <c r="H50" s="163">
        <f>H44+H46</f>
        <v>147725.786605</v>
      </c>
      <c r="I50" s="163">
        <f t="shared" ref="I50:BH50" si="11">I44+I46</f>
        <v>140151.89180499999</v>
      </c>
      <c r="J50" s="163">
        <f t="shared" si="11"/>
        <v>142203.231925</v>
      </c>
      <c r="K50" s="163">
        <f t="shared" si="11"/>
        <v>198601.46632500002</v>
      </c>
      <c r="L50" s="163">
        <f t="shared" si="11"/>
        <v>201507.26475000003</v>
      </c>
      <c r="M50" s="163">
        <f t="shared" si="11"/>
        <v>204878.87778750001</v>
      </c>
      <c r="N50" s="163">
        <f t="shared" si="11"/>
        <v>219566.75375000003</v>
      </c>
      <c r="O50" s="163">
        <f t="shared" si="11"/>
        <v>211591.32227499998</v>
      </c>
      <c r="P50" s="163">
        <f t="shared" si="11"/>
        <v>244494.77082500001</v>
      </c>
      <c r="Q50" s="163">
        <f t="shared" si="11"/>
        <v>247001.52484999999</v>
      </c>
      <c r="R50" s="163">
        <f t="shared" si="11"/>
        <v>224389.54905</v>
      </c>
      <c r="S50" s="163">
        <f t="shared" si="11"/>
        <v>224230.97025000001</v>
      </c>
      <c r="T50" s="163">
        <f t="shared" si="11"/>
        <v>241276.89702500001</v>
      </c>
      <c r="U50" s="163">
        <f t="shared" si="11"/>
        <v>247178.15037499997</v>
      </c>
      <c r="V50" s="163">
        <f t="shared" si="11"/>
        <v>247338.18695000003</v>
      </c>
      <c r="W50" s="163">
        <f t="shared" si="11"/>
        <v>185411.97457750005</v>
      </c>
      <c r="X50" s="163">
        <f t="shared" si="11"/>
        <v>196302.44818675</v>
      </c>
      <c r="Y50" s="163">
        <f t="shared" si="11"/>
        <v>202118.33506625003</v>
      </c>
      <c r="Z50" s="163">
        <f t="shared" si="11"/>
        <v>242125.24748249998</v>
      </c>
      <c r="AA50" s="163">
        <f t="shared" si="11"/>
        <v>294082.19443100004</v>
      </c>
      <c r="AB50" s="163">
        <f t="shared" si="11"/>
        <v>322361.05691424996</v>
      </c>
      <c r="AC50" s="163">
        <f t="shared" si="11"/>
        <v>307186.56790249998</v>
      </c>
      <c r="AD50" s="163">
        <f t="shared" si="11"/>
        <v>308142.72472599999</v>
      </c>
      <c r="AE50" s="163">
        <f t="shared" si="11"/>
        <v>365714.89142500004</v>
      </c>
      <c r="AF50" s="163">
        <f t="shared" si="11"/>
        <v>379502.55975024996</v>
      </c>
      <c r="AG50" s="163">
        <f t="shared" si="11"/>
        <v>395239.68747</v>
      </c>
      <c r="AH50" s="163">
        <f t="shared" si="11"/>
        <v>335860.48447000002</v>
      </c>
      <c r="AI50" s="163">
        <f t="shared" si="11"/>
        <v>287260.85903499997</v>
      </c>
      <c r="AJ50" s="163">
        <f t="shared" si="11"/>
        <v>390206.40108450002</v>
      </c>
      <c r="AK50" s="163">
        <f t="shared" si="11"/>
        <v>419324.64697624999</v>
      </c>
      <c r="AL50" s="163">
        <f t="shared" si="11"/>
        <v>349974.41398999997</v>
      </c>
      <c r="AM50" s="163">
        <f t="shared" si="11"/>
        <v>421712.97948699998</v>
      </c>
      <c r="AN50" s="163">
        <f t="shared" si="11"/>
        <v>354988.06160050002</v>
      </c>
      <c r="AO50" s="163">
        <f t="shared" si="11"/>
        <v>443779.30482824997</v>
      </c>
      <c r="AP50" s="163">
        <f t="shared" si="11"/>
        <v>404742.71047350002</v>
      </c>
      <c r="AQ50" s="163">
        <f t="shared" si="11"/>
        <v>408533.64876599994</v>
      </c>
      <c r="AR50" s="163">
        <f t="shared" si="11"/>
        <v>473180.20818750001</v>
      </c>
      <c r="AS50" s="163">
        <f t="shared" si="11"/>
        <v>489556.34313050006</v>
      </c>
      <c r="AT50" s="163">
        <f t="shared" si="11"/>
        <v>589390.58190000011</v>
      </c>
      <c r="AU50" s="163">
        <f t="shared" si="11"/>
        <v>623658.63005699997</v>
      </c>
      <c r="AV50" s="163">
        <f t="shared" si="11"/>
        <v>652747.81522800005</v>
      </c>
      <c r="AW50" s="163">
        <f t="shared" si="11"/>
        <v>684129.3252912499</v>
      </c>
      <c r="AX50" s="163">
        <f t="shared" si="11"/>
        <v>673545.56351675</v>
      </c>
      <c r="AY50" s="163">
        <f t="shared" si="11"/>
        <v>725325.53286924993</v>
      </c>
      <c r="AZ50" s="163">
        <f t="shared" si="11"/>
        <v>781972.24159250001</v>
      </c>
      <c r="BA50" s="163">
        <f t="shared" si="11"/>
        <v>843801.60999999987</v>
      </c>
      <c r="BB50" s="163">
        <f t="shared" si="11"/>
        <v>920492.08542125009</v>
      </c>
      <c r="BC50" s="163">
        <f t="shared" si="11"/>
        <v>1115786.5982675001</v>
      </c>
      <c r="BD50" s="163">
        <f t="shared" si="11"/>
        <v>1177007.6051535001</v>
      </c>
      <c r="BE50" s="163">
        <f t="shared" si="11"/>
        <v>1154412.8482300001</v>
      </c>
      <c r="BF50" s="163">
        <f t="shared" si="11"/>
        <v>1215522.4108627501</v>
      </c>
      <c r="BG50" s="163">
        <f t="shared" si="11"/>
        <v>1330298.1110995</v>
      </c>
      <c r="BH50" s="163">
        <f t="shared" si="11"/>
        <v>1341615.5071587502</v>
      </c>
      <c r="BI50" s="226" t="s">
        <v>246</v>
      </c>
      <c r="BJ50" s="226" t="s">
        <v>246</v>
      </c>
      <c r="BK50" s="226" t="s">
        <v>246</v>
      </c>
      <c r="BL50" s="226" t="s">
        <v>246</v>
      </c>
      <c r="BM50" s="226" t="s">
        <v>246</v>
      </c>
      <c r="BN50" s="226" t="s">
        <v>246</v>
      </c>
    </row>
    <row r="51" spans="1:66" s="52" customFormat="1" x14ac:dyDescent="0.35">
      <c r="A51" s="34"/>
      <c r="B51" s="121"/>
      <c r="C51" s="121"/>
      <c r="BI51" s="53"/>
      <c r="BJ51" s="53"/>
      <c r="BK51" s="53"/>
      <c r="BL51" s="53"/>
      <c r="BM51" s="53"/>
      <c r="BN51" s="53"/>
    </row>
    <row r="52" spans="1:66" s="61" customFormat="1" ht="18.5" thickBot="1" x14ac:dyDescent="0.45">
      <c r="A52" s="42" t="s">
        <v>359</v>
      </c>
      <c r="B52" s="42" t="s">
        <v>109</v>
      </c>
      <c r="C52" s="42"/>
      <c r="D52" s="42"/>
      <c r="E52" s="42"/>
      <c r="F52" s="42"/>
      <c r="G52" s="42"/>
      <c r="H52" s="191">
        <f>IF(H39-H50&gt;0, H39-H50, 0)</f>
        <v>1140999.9133949999</v>
      </c>
      <c r="I52" s="191">
        <f>IF(I39-I50&gt;0, I39-I50, 0)</f>
        <v>1219032.6081950001</v>
      </c>
      <c r="J52" s="191">
        <v>0</v>
      </c>
      <c r="K52" s="191">
        <v>0</v>
      </c>
      <c r="L52" s="191">
        <v>0</v>
      </c>
      <c r="M52" s="191">
        <f>IF(M39-M50&gt;0, M39-M50, 0)</f>
        <v>1804719.5909625001</v>
      </c>
      <c r="N52" s="191">
        <f t="shared" ref="N52:BH52" si="12">IF(N39-N50&gt;0, N39-N50, 0)</f>
        <v>2033947.6399999997</v>
      </c>
      <c r="O52" s="191">
        <f t="shared" si="12"/>
        <v>1990738.327725</v>
      </c>
      <c r="P52" s="191">
        <f t="shared" si="12"/>
        <v>1910567.0291749998</v>
      </c>
      <c r="Q52" s="191">
        <f t="shared" si="12"/>
        <v>1837064.37515</v>
      </c>
      <c r="R52" s="191">
        <f t="shared" si="12"/>
        <v>1788234.6509499999</v>
      </c>
      <c r="S52" s="191">
        <f t="shared" si="12"/>
        <v>1712825.9297499999</v>
      </c>
      <c r="T52" s="191">
        <f t="shared" si="12"/>
        <v>1620372.3029749999</v>
      </c>
      <c r="U52" s="191">
        <f t="shared" si="12"/>
        <v>1589291.1496250001</v>
      </c>
      <c r="V52" s="191">
        <f t="shared" si="12"/>
        <v>1581920.9130500001</v>
      </c>
      <c r="W52" s="191">
        <f t="shared" si="12"/>
        <v>1561707.9116724997</v>
      </c>
      <c r="X52" s="191">
        <f t="shared" si="12"/>
        <v>1661416.35181325</v>
      </c>
      <c r="Y52" s="191">
        <f t="shared" si="12"/>
        <v>1790682.3024337501</v>
      </c>
      <c r="Z52" s="191">
        <f t="shared" si="12"/>
        <v>1838535.6265175</v>
      </c>
      <c r="AA52" s="191">
        <f t="shared" si="12"/>
        <v>2076345.069569</v>
      </c>
      <c r="AB52" s="191">
        <f t="shared" si="12"/>
        <v>2100821.40558575</v>
      </c>
      <c r="AC52" s="191">
        <f t="shared" si="12"/>
        <v>2180036.6570975003</v>
      </c>
      <c r="AD52" s="191">
        <f t="shared" si="12"/>
        <v>2241992.175274</v>
      </c>
      <c r="AE52" s="191">
        <f t="shared" si="12"/>
        <v>2331811.0310749998</v>
      </c>
      <c r="AF52" s="191">
        <f t="shared" si="12"/>
        <v>2452449.43524975</v>
      </c>
      <c r="AG52" s="191">
        <f t="shared" si="12"/>
        <v>2546086.9260299997</v>
      </c>
      <c r="AH52" s="191">
        <f t="shared" si="12"/>
        <v>2798753.75703</v>
      </c>
      <c r="AI52" s="191">
        <f t="shared" si="12"/>
        <v>2967230.3857150003</v>
      </c>
      <c r="AJ52" s="191">
        <f t="shared" si="12"/>
        <v>2943009.9961655</v>
      </c>
      <c r="AK52" s="191">
        <f t="shared" si="12"/>
        <v>3046478.0317737497</v>
      </c>
      <c r="AL52" s="191">
        <f t="shared" si="12"/>
        <v>3261040.4360100003</v>
      </c>
      <c r="AM52" s="191">
        <f t="shared" si="12"/>
        <v>3408917.4455129993</v>
      </c>
      <c r="AN52" s="191">
        <f t="shared" si="12"/>
        <v>3548579.0883994997</v>
      </c>
      <c r="AO52" s="191">
        <f t="shared" si="12"/>
        <v>3637811.9826717498</v>
      </c>
      <c r="AP52" s="191">
        <f t="shared" si="12"/>
        <v>3841262.3045265004</v>
      </c>
      <c r="AQ52" s="191">
        <f t="shared" si="12"/>
        <v>3950358.6262340005</v>
      </c>
      <c r="AR52" s="191">
        <f t="shared" si="12"/>
        <v>3985991.0668125004</v>
      </c>
      <c r="AS52" s="191">
        <f t="shared" si="12"/>
        <v>3562500.4818694992</v>
      </c>
      <c r="AT52" s="191">
        <f t="shared" si="12"/>
        <v>3095219.0181</v>
      </c>
      <c r="AU52" s="191">
        <f t="shared" si="12"/>
        <v>3356569.469943</v>
      </c>
      <c r="AV52" s="191">
        <f t="shared" si="12"/>
        <v>3494354.6847719997</v>
      </c>
      <c r="AW52" s="191">
        <f t="shared" si="12"/>
        <v>3538932.3247087505</v>
      </c>
      <c r="AX52" s="191">
        <f t="shared" si="12"/>
        <v>3655301.43648325</v>
      </c>
      <c r="AY52" s="191">
        <f t="shared" si="12"/>
        <v>3710489.2671307498</v>
      </c>
      <c r="AZ52" s="191">
        <f t="shared" si="12"/>
        <v>3602624.7584075001</v>
      </c>
      <c r="BA52" s="191">
        <f t="shared" si="12"/>
        <v>3672154.14</v>
      </c>
      <c r="BB52" s="191">
        <f t="shared" si="12"/>
        <v>3704386.9145787498</v>
      </c>
      <c r="BC52" s="191">
        <f t="shared" si="12"/>
        <v>3663187.1517324997</v>
      </c>
      <c r="BD52" s="191">
        <f t="shared" si="12"/>
        <v>3738357.8948464999</v>
      </c>
      <c r="BE52" s="191">
        <f t="shared" si="12"/>
        <v>3890371.4017699999</v>
      </c>
      <c r="BF52" s="191">
        <f t="shared" si="12"/>
        <v>3967245.1891372502</v>
      </c>
      <c r="BG52" s="191">
        <f t="shared" si="12"/>
        <v>4122349.4334005006</v>
      </c>
      <c r="BH52" s="191">
        <f t="shared" si="12"/>
        <v>4179181.69284125</v>
      </c>
      <c r="BI52" s="227" t="s">
        <v>246</v>
      </c>
      <c r="BJ52" s="227" t="s">
        <v>246</v>
      </c>
      <c r="BK52" s="227" t="s">
        <v>246</v>
      </c>
      <c r="BL52" s="227" t="s">
        <v>246</v>
      </c>
      <c r="BM52" s="227" t="s">
        <v>246</v>
      </c>
      <c r="BN52" s="227" t="s">
        <v>246</v>
      </c>
    </row>
    <row r="53" spans="1:66" s="52" customFormat="1" ht="15" thickTop="1" x14ac:dyDescent="0.35">
      <c r="A53" s="34"/>
      <c r="C53" s="121"/>
    </row>
    <row r="54" spans="1:66" ht="42.5" x14ac:dyDescent="0.35">
      <c r="A54" s="225" t="s">
        <v>394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59999389629810485"/>
  </sheetPr>
  <dimension ref="A1:BP73"/>
  <sheetViews>
    <sheetView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E28" sqref="E28"/>
    </sheetView>
  </sheetViews>
  <sheetFormatPr defaultRowHeight="14" x14ac:dyDescent="0.3"/>
  <cols>
    <col min="1" max="1" width="8.7265625" style="125"/>
    <col min="2" max="3" width="11.08984375" style="125" customWidth="1"/>
    <col min="4" max="4" width="21.453125" style="125" bestFit="1" customWidth="1"/>
    <col min="5" max="5" width="19.1796875" style="204" customWidth="1"/>
    <col min="6" max="6" width="9.08984375" style="125" bestFit="1" customWidth="1"/>
    <col min="7" max="7" width="8.7265625" style="125"/>
    <col min="8" max="68" width="10.1796875" style="125" customWidth="1"/>
    <col min="69" max="16384" width="8.7265625" style="125"/>
  </cols>
  <sheetData>
    <row r="1" spans="1:68" s="126" customFormat="1" x14ac:dyDescent="0.3">
      <c r="A1" s="184"/>
      <c r="B1" s="184"/>
      <c r="C1" s="184"/>
      <c r="D1" s="184"/>
      <c r="E1" s="202"/>
      <c r="F1" s="184"/>
      <c r="G1" s="184"/>
      <c r="H1" s="185">
        <v>1961</v>
      </c>
      <c r="I1" s="185">
        <v>1962</v>
      </c>
      <c r="J1" s="185">
        <v>1963</v>
      </c>
      <c r="K1" s="185">
        <v>1964</v>
      </c>
      <c r="L1" s="185">
        <v>1965</v>
      </c>
      <c r="M1" s="185">
        <v>1966</v>
      </c>
      <c r="N1" s="185">
        <v>1967</v>
      </c>
      <c r="O1" s="185">
        <v>1968</v>
      </c>
      <c r="P1" s="185">
        <v>1969</v>
      </c>
      <c r="Q1" s="185">
        <v>1970</v>
      </c>
      <c r="R1" s="185">
        <v>1971</v>
      </c>
      <c r="S1" s="185">
        <v>1972</v>
      </c>
      <c r="T1" s="185">
        <v>1973</v>
      </c>
      <c r="U1" s="185">
        <v>1974</v>
      </c>
      <c r="V1" s="185">
        <v>1975</v>
      </c>
      <c r="W1" s="185">
        <v>1976</v>
      </c>
      <c r="X1" s="185">
        <v>1977</v>
      </c>
      <c r="Y1" s="185">
        <v>1978</v>
      </c>
      <c r="Z1" s="185">
        <v>1979</v>
      </c>
      <c r="AA1" s="185">
        <v>1980</v>
      </c>
      <c r="AB1" s="185">
        <v>1981</v>
      </c>
      <c r="AC1" s="185">
        <v>1982</v>
      </c>
      <c r="AD1" s="185">
        <v>1983</v>
      </c>
      <c r="AE1" s="185">
        <v>1984</v>
      </c>
      <c r="AF1" s="185">
        <v>1985</v>
      </c>
      <c r="AG1" s="185">
        <v>1986</v>
      </c>
      <c r="AH1" s="185">
        <v>1987</v>
      </c>
      <c r="AI1" s="185">
        <v>1988</v>
      </c>
      <c r="AJ1" s="185">
        <v>1989</v>
      </c>
      <c r="AK1" s="185">
        <v>1990</v>
      </c>
      <c r="AL1" s="185">
        <v>1991</v>
      </c>
      <c r="AM1" s="185">
        <v>1992</v>
      </c>
      <c r="AN1" s="185">
        <v>1993</v>
      </c>
      <c r="AO1" s="185">
        <v>1994</v>
      </c>
      <c r="AP1" s="185">
        <v>1995</v>
      </c>
      <c r="AQ1" s="185">
        <v>1996</v>
      </c>
      <c r="AR1" s="185">
        <v>1997</v>
      </c>
      <c r="AS1" s="185">
        <v>1998</v>
      </c>
      <c r="AT1" s="185">
        <v>1999</v>
      </c>
      <c r="AU1" s="185">
        <v>2000</v>
      </c>
      <c r="AV1" s="185">
        <v>2001</v>
      </c>
      <c r="AW1" s="185">
        <v>2002</v>
      </c>
      <c r="AX1" s="185">
        <v>2003</v>
      </c>
      <c r="AY1" s="185">
        <v>2004</v>
      </c>
      <c r="AZ1" s="185">
        <v>2005</v>
      </c>
      <c r="BA1" s="185">
        <v>2006</v>
      </c>
      <c r="BB1" s="185">
        <v>2007</v>
      </c>
      <c r="BC1" s="185">
        <v>2008</v>
      </c>
      <c r="BD1" s="185">
        <v>2009</v>
      </c>
      <c r="BE1" s="185">
        <v>2010</v>
      </c>
      <c r="BF1" s="185">
        <v>2011</v>
      </c>
      <c r="BG1" s="185">
        <v>2012</v>
      </c>
      <c r="BH1" s="185">
        <v>2013</v>
      </c>
      <c r="BI1" s="126">
        <v>2014</v>
      </c>
      <c r="BJ1" s="126">
        <v>2015</v>
      </c>
      <c r="BK1" s="126">
        <v>2016</v>
      </c>
      <c r="BL1" s="126">
        <v>2017</v>
      </c>
      <c r="BM1" s="126">
        <v>2018</v>
      </c>
      <c r="BN1" s="126">
        <v>2019</v>
      </c>
      <c r="BO1" s="126">
        <v>2020</v>
      </c>
      <c r="BP1" s="126">
        <v>2021</v>
      </c>
    </row>
    <row r="2" spans="1:68" x14ac:dyDescent="0.3">
      <c r="A2" s="186"/>
      <c r="B2" s="186"/>
      <c r="C2" s="186"/>
      <c r="D2" s="186"/>
      <c r="E2" s="203"/>
      <c r="F2" s="186"/>
      <c r="G2" s="186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</row>
    <row r="3" spans="1:68" x14ac:dyDescent="0.3">
      <c r="A3" s="186"/>
      <c r="B3" s="188" t="s">
        <v>354</v>
      </c>
      <c r="C3" s="186"/>
      <c r="D3" s="186"/>
      <c r="E3" s="203"/>
      <c r="F3" s="186"/>
      <c r="G3" s="186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</row>
    <row r="4" spans="1:68" x14ac:dyDescent="0.3">
      <c r="A4" s="186"/>
      <c r="B4" s="188"/>
      <c r="C4" s="186"/>
      <c r="D4" s="186"/>
      <c r="E4" s="203"/>
      <c r="F4" s="186"/>
      <c r="G4" s="186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</row>
    <row r="5" spans="1:68" s="52" customFormat="1" ht="14.5" x14ac:dyDescent="0.35">
      <c r="B5" s="52" t="s">
        <v>415</v>
      </c>
      <c r="D5" s="52" t="s">
        <v>429</v>
      </c>
      <c r="F5" s="52" t="s">
        <v>76</v>
      </c>
      <c r="G5" s="268" t="s">
        <v>75</v>
      </c>
      <c r="H5" s="52">
        <v>29</v>
      </c>
      <c r="I5" s="52">
        <v>27</v>
      </c>
      <c r="J5" s="52">
        <v>28</v>
      </c>
      <c r="K5" s="52">
        <v>39</v>
      </c>
      <c r="L5" s="52">
        <v>39</v>
      </c>
      <c r="M5" s="52">
        <v>40</v>
      </c>
      <c r="N5" s="52">
        <v>43</v>
      </c>
      <c r="O5" s="52">
        <v>41</v>
      </c>
      <c r="P5" s="52">
        <v>48</v>
      </c>
      <c r="Q5" s="52">
        <v>48</v>
      </c>
      <c r="R5" s="52">
        <v>43</v>
      </c>
      <c r="S5" s="52">
        <v>44</v>
      </c>
      <c r="T5" s="52">
        <v>48</v>
      </c>
      <c r="U5" s="52">
        <v>49</v>
      </c>
      <c r="V5" s="52">
        <v>49</v>
      </c>
      <c r="W5" s="52">
        <v>35</v>
      </c>
      <c r="X5" s="52">
        <v>37</v>
      </c>
      <c r="Y5" s="52">
        <v>39</v>
      </c>
      <c r="Z5" s="52">
        <v>46</v>
      </c>
      <c r="AA5" s="52">
        <v>56</v>
      </c>
      <c r="AB5" s="52">
        <v>62</v>
      </c>
      <c r="AC5" s="52">
        <v>58</v>
      </c>
      <c r="AD5" s="52">
        <v>59</v>
      </c>
      <c r="AE5" s="52">
        <v>70</v>
      </c>
      <c r="AF5" s="52">
        <v>74</v>
      </c>
      <c r="AG5" s="52">
        <v>77</v>
      </c>
      <c r="AH5" s="52">
        <v>64</v>
      </c>
      <c r="AI5" s="52">
        <v>54</v>
      </c>
      <c r="AJ5" s="52">
        <v>75</v>
      </c>
      <c r="AK5" s="52">
        <v>80</v>
      </c>
      <c r="AL5" s="52">
        <v>65</v>
      </c>
      <c r="AM5" s="52">
        <v>80</v>
      </c>
      <c r="AN5" s="52">
        <v>67</v>
      </c>
      <c r="AO5" s="52">
        <v>84</v>
      </c>
      <c r="AP5" s="52">
        <v>76</v>
      </c>
      <c r="AQ5" s="52">
        <v>75</v>
      </c>
      <c r="AR5" s="52">
        <v>89</v>
      </c>
      <c r="AS5" s="52">
        <v>89</v>
      </c>
      <c r="AT5" s="52">
        <v>112</v>
      </c>
      <c r="AU5" s="52">
        <v>117</v>
      </c>
      <c r="AV5" s="52">
        <v>125</v>
      </c>
      <c r="AW5" s="52">
        <v>129</v>
      </c>
      <c r="AX5" s="52">
        <v>127</v>
      </c>
      <c r="AY5" s="52">
        <v>135</v>
      </c>
      <c r="AZ5" s="52">
        <v>137</v>
      </c>
      <c r="BA5" s="52">
        <v>178</v>
      </c>
      <c r="BB5" s="52">
        <v>181</v>
      </c>
      <c r="BC5" s="52">
        <v>198</v>
      </c>
      <c r="BD5" s="52">
        <v>210</v>
      </c>
      <c r="BE5" s="52">
        <v>205</v>
      </c>
      <c r="BF5" s="52">
        <v>204</v>
      </c>
      <c r="BG5" s="52">
        <v>233</v>
      </c>
      <c r="BH5" s="52">
        <v>228</v>
      </c>
      <c r="BI5" s="53" t="s">
        <v>209</v>
      </c>
      <c r="BJ5" s="53" t="s">
        <v>209</v>
      </c>
      <c r="BK5" s="53" t="s">
        <v>209</v>
      </c>
      <c r="BL5" s="53" t="s">
        <v>209</v>
      </c>
      <c r="BM5" s="53" t="s">
        <v>209</v>
      </c>
      <c r="BN5" s="53" t="s">
        <v>209</v>
      </c>
      <c r="BO5" s="53" t="s">
        <v>209</v>
      </c>
      <c r="BP5" s="53" t="s">
        <v>209</v>
      </c>
    </row>
    <row r="6" spans="1:68" s="52" customFormat="1" ht="14.5" x14ac:dyDescent="0.35">
      <c r="B6" s="52" t="s">
        <v>415</v>
      </c>
      <c r="D6" s="52" t="s">
        <v>77</v>
      </c>
      <c r="F6" s="52" t="s">
        <v>76</v>
      </c>
      <c r="G6" s="268" t="s">
        <v>75</v>
      </c>
      <c r="H6" s="52">
        <v>1</v>
      </c>
      <c r="I6" s="52">
        <v>1</v>
      </c>
      <c r="J6" s="52">
        <v>0</v>
      </c>
      <c r="K6" s="52">
        <v>1</v>
      </c>
      <c r="L6" s="52">
        <v>1</v>
      </c>
      <c r="M6" s="52">
        <v>1</v>
      </c>
      <c r="N6" s="52">
        <v>1</v>
      </c>
      <c r="O6" s="52">
        <v>1</v>
      </c>
      <c r="P6" s="52">
        <v>1</v>
      </c>
      <c r="Q6" s="52">
        <v>1</v>
      </c>
      <c r="R6" s="52">
        <v>1</v>
      </c>
      <c r="S6" s="52">
        <v>1</v>
      </c>
      <c r="T6" s="52">
        <v>1</v>
      </c>
      <c r="U6" s="52">
        <v>1</v>
      </c>
      <c r="V6" s="52">
        <v>1</v>
      </c>
      <c r="W6" s="52">
        <v>1</v>
      </c>
      <c r="X6" s="52">
        <v>1</v>
      </c>
      <c r="Y6" s="52">
        <v>1</v>
      </c>
      <c r="Z6" s="52">
        <v>1</v>
      </c>
      <c r="AA6" s="52">
        <v>1</v>
      </c>
      <c r="AB6" s="52">
        <v>1</v>
      </c>
      <c r="AC6" s="52">
        <v>2</v>
      </c>
      <c r="AD6" s="52">
        <v>1</v>
      </c>
      <c r="AE6" s="52">
        <v>1</v>
      </c>
      <c r="AF6" s="52">
        <v>2</v>
      </c>
      <c r="AG6" s="52">
        <v>4</v>
      </c>
      <c r="AH6" s="52">
        <v>2</v>
      </c>
      <c r="AI6" s="52">
        <v>3</v>
      </c>
      <c r="AJ6" s="52">
        <v>4</v>
      </c>
      <c r="AK6" s="52">
        <v>5</v>
      </c>
      <c r="AL6" s="52">
        <v>5</v>
      </c>
      <c r="AM6" s="52">
        <v>5</v>
      </c>
      <c r="AN6" s="52">
        <v>4</v>
      </c>
      <c r="AO6" s="52">
        <v>6</v>
      </c>
      <c r="AP6" s="52">
        <v>5</v>
      </c>
      <c r="AQ6" s="52">
        <v>8</v>
      </c>
      <c r="AR6" s="52">
        <v>8</v>
      </c>
      <c r="AS6" s="52">
        <v>30</v>
      </c>
      <c r="AT6" s="52">
        <v>24</v>
      </c>
      <c r="AU6" s="52">
        <v>30</v>
      </c>
      <c r="AV6" s="52">
        <v>29</v>
      </c>
      <c r="AW6" s="52">
        <v>31</v>
      </c>
      <c r="AX6" s="52">
        <v>36</v>
      </c>
      <c r="AY6" s="52">
        <v>55</v>
      </c>
      <c r="AZ6" s="52">
        <v>100</v>
      </c>
      <c r="BA6" s="52">
        <v>150</v>
      </c>
      <c r="BB6" s="52">
        <v>200</v>
      </c>
      <c r="BC6" s="52">
        <v>520</v>
      </c>
      <c r="BD6" s="52">
        <v>435</v>
      </c>
      <c r="BE6" s="52">
        <v>390</v>
      </c>
      <c r="BF6" s="52">
        <v>425</v>
      </c>
      <c r="BG6" s="52">
        <v>440</v>
      </c>
      <c r="BH6" s="52">
        <v>460</v>
      </c>
      <c r="BI6" s="53" t="s">
        <v>209</v>
      </c>
      <c r="BJ6" s="53" t="s">
        <v>209</v>
      </c>
      <c r="BK6" s="53" t="s">
        <v>209</v>
      </c>
      <c r="BL6" s="53" t="s">
        <v>209</v>
      </c>
      <c r="BM6" s="53" t="s">
        <v>209</v>
      </c>
      <c r="BN6" s="53" t="s">
        <v>209</v>
      </c>
      <c r="BO6" s="53" t="s">
        <v>209</v>
      </c>
      <c r="BP6" s="53" t="s">
        <v>209</v>
      </c>
    </row>
    <row r="7" spans="1:68" s="52" customFormat="1" ht="14.5" x14ac:dyDescent="0.35">
      <c r="B7" s="52" t="s">
        <v>415</v>
      </c>
      <c r="D7" s="52" t="s">
        <v>78</v>
      </c>
      <c r="F7" s="52" t="s">
        <v>76</v>
      </c>
      <c r="G7" s="268" t="s">
        <v>75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>
        <v>2</v>
      </c>
      <c r="BC7" s="52">
        <v>0</v>
      </c>
      <c r="BD7" s="52">
        <v>5</v>
      </c>
      <c r="BE7" s="52">
        <v>4</v>
      </c>
      <c r="BF7" s="52">
        <v>4</v>
      </c>
      <c r="BG7" s="52">
        <v>0</v>
      </c>
      <c r="BH7" s="52">
        <v>5</v>
      </c>
      <c r="BI7" s="53" t="s">
        <v>209</v>
      </c>
      <c r="BJ7" s="53" t="s">
        <v>209</v>
      </c>
      <c r="BK7" s="53" t="s">
        <v>209</v>
      </c>
      <c r="BL7" s="53" t="s">
        <v>209</v>
      </c>
      <c r="BM7" s="53" t="s">
        <v>209</v>
      </c>
      <c r="BN7" s="53" t="s">
        <v>209</v>
      </c>
      <c r="BO7" s="53" t="s">
        <v>209</v>
      </c>
      <c r="BP7" s="53" t="s">
        <v>209</v>
      </c>
    </row>
    <row r="8" spans="1:68" s="52" customFormat="1" ht="14.5" x14ac:dyDescent="0.35">
      <c r="G8" s="268"/>
    </row>
    <row r="9" spans="1:68" s="52" customFormat="1" ht="14.5" x14ac:dyDescent="0.35">
      <c r="B9" s="52" t="s">
        <v>415</v>
      </c>
      <c r="D9" s="52" t="s">
        <v>430</v>
      </c>
      <c r="F9" s="52" t="s">
        <v>76</v>
      </c>
      <c r="G9" s="268" t="s">
        <v>75</v>
      </c>
      <c r="H9" s="52">
        <v>1</v>
      </c>
      <c r="I9" s="52">
        <v>1</v>
      </c>
      <c r="J9" s="52">
        <v>1</v>
      </c>
      <c r="K9" s="52">
        <v>1</v>
      </c>
      <c r="L9" s="52">
        <v>1</v>
      </c>
      <c r="M9" s="52">
        <v>1</v>
      </c>
      <c r="N9" s="52">
        <v>1</v>
      </c>
      <c r="O9" s="52">
        <v>1</v>
      </c>
      <c r="P9" s="52">
        <v>1</v>
      </c>
      <c r="Q9" s="52">
        <v>2</v>
      </c>
      <c r="R9" s="52">
        <v>2</v>
      </c>
      <c r="S9" s="52">
        <v>2</v>
      </c>
      <c r="T9" s="52">
        <v>2</v>
      </c>
      <c r="U9" s="52">
        <v>2</v>
      </c>
      <c r="V9" s="52">
        <v>2</v>
      </c>
      <c r="W9" s="52">
        <v>3</v>
      </c>
      <c r="X9" s="52">
        <v>4</v>
      </c>
      <c r="Y9" s="52">
        <v>6</v>
      </c>
      <c r="Z9" s="52">
        <v>6</v>
      </c>
      <c r="AA9" s="52">
        <v>7</v>
      </c>
      <c r="AB9" s="52">
        <v>7</v>
      </c>
      <c r="AC9" s="52">
        <v>7</v>
      </c>
      <c r="AD9" s="52">
        <v>7</v>
      </c>
      <c r="AE9" s="52">
        <v>7</v>
      </c>
      <c r="AF9" s="52">
        <v>7</v>
      </c>
      <c r="AG9" s="52">
        <v>7</v>
      </c>
      <c r="AH9" s="52">
        <v>7</v>
      </c>
      <c r="AI9" s="52">
        <v>6</v>
      </c>
      <c r="AJ9" s="52">
        <v>6</v>
      </c>
      <c r="AK9" s="52">
        <v>7</v>
      </c>
      <c r="AL9" s="52">
        <v>7</v>
      </c>
      <c r="AM9" s="52">
        <v>7</v>
      </c>
      <c r="AN9" s="52">
        <v>7</v>
      </c>
      <c r="AO9" s="52">
        <v>7</v>
      </c>
      <c r="AP9" s="52">
        <v>7</v>
      </c>
      <c r="AQ9" s="52">
        <v>7</v>
      </c>
      <c r="AR9" s="52">
        <v>7</v>
      </c>
      <c r="AS9" s="52">
        <v>7</v>
      </c>
      <c r="AT9" s="52">
        <v>7</v>
      </c>
      <c r="AU9" s="52">
        <v>7</v>
      </c>
      <c r="AV9" s="52">
        <v>7</v>
      </c>
      <c r="AW9" s="52">
        <v>7</v>
      </c>
      <c r="AX9" s="52">
        <v>7</v>
      </c>
      <c r="AY9" s="52">
        <v>7</v>
      </c>
      <c r="AZ9" s="52">
        <v>7</v>
      </c>
      <c r="BA9" s="52">
        <v>17</v>
      </c>
      <c r="BB9" s="52">
        <v>23</v>
      </c>
      <c r="BC9" s="52">
        <v>26</v>
      </c>
      <c r="BD9" s="52">
        <v>20</v>
      </c>
      <c r="BE9" s="52">
        <v>60</v>
      </c>
      <c r="BF9" s="52">
        <v>89</v>
      </c>
      <c r="BG9" s="52">
        <v>106</v>
      </c>
      <c r="BH9" s="52">
        <v>125</v>
      </c>
      <c r="BI9" s="53" t="s">
        <v>209</v>
      </c>
      <c r="BJ9" s="53" t="s">
        <v>209</v>
      </c>
      <c r="BK9" s="53" t="s">
        <v>209</v>
      </c>
      <c r="BL9" s="53" t="s">
        <v>209</v>
      </c>
      <c r="BM9" s="53" t="s">
        <v>209</v>
      </c>
      <c r="BN9" s="53" t="s">
        <v>209</v>
      </c>
      <c r="BO9" s="53" t="s">
        <v>209</v>
      </c>
      <c r="BP9" s="53" t="s">
        <v>209</v>
      </c>
    </row>
    <row r="10" spans="1:68" s="52" customFormat="1" ht="14.5" x14ac:dyDescent="0.35">
      <c r="B10" s="52" t="s">
        <v>415</v>
      </c>
      <c r="D10" s="52" t="s">
        <v>293</v>
      </c>
      <c r="F10" s="52" t="s">
        <v>76</v>
      </c>
      <c r="G10" s="268" t="s">
        <v>75</v>
      </c>
      <c r="H10" s="52">
        <v>1</v>
      </c>
      <c r="I10" s="52">
        <v>1</v>
      </c>
      <c r="J10" s="52">
        <v>1</v>
      </c>
      <c r="K10" s="52">
        <v>1</v>
      </c>
      <c r="L10" s="52">
        <v>2</v>
      </c>
      <c r="M10" s="52">
        <v>2</v>
      </c>
      <c r="N10" s="52">
        <v>3</v>
      </c>
      <c r="O10" s="52">
        <v>3</v>
      </c>
      <c r="P10" s="52">
        <v>3</v>
      </c>
      <c r="Q10" s="52">
        <v>3</v>
      </c>
      <c r="R10" s="52">
        <v>3</v>
      </c>
      <c r="S10" s="52">
        <v>3</v>
      </c>
      <c r="T10" s="52">
        <v>3</v>
      </c>
      <c r="U10" s="52">
        <v>4</v>
      </c>
      <c r="V10" s="52">
        <v>4</v>
      </c>
      <c r="W10" s="52">
        <v>5</v>
      </c>
      <c r="X10" s="52">
        <v>5</v>
      </c>
      <c r="Y10" s="52">
        <v>7</v>
      </c>
      <c r="Z10" s="52">
        <v>8</v>
      </c>
      <c r="AA10" s="52">
        <v>8</v>
      </c>
      <c r="AB10" s="52">
        <v>10</v>
      </c>
      <c r="AC10" s="52">
        <v>10</v>
      </c>
      <c r="AD10" s="52">
        <v>10</v>
      </c>
      <c r="AE10" s="52">
        <v>9</v>
      </c>
      <c r="AF10" s="52">
        <v>10</v>
      </c>
      <c r="AG10" s="52">
        <v>10</v>
      </c>
      <c r="AH10" s="52">
        <v>10</v>
      </c>
      <c r="AI10" s="52">
        <v>10</v>
      </c>
      <c r="AJ10" s="52">
        <v>10</v>
      </c>
      <c r="AK10" s="52">
        <v>10</v>
      </c>
      <c r="AL10" s="52">
        <v>10</v>
      </c>
      <c r="AM10" s="52">
        <v>10</v>
      </c>
      <c r="AN10" s="52">
        <v>10</v>
      </c>
      <c r="AO10" s="52">
        <v>40</v>
      </c>
      <c r="AP10" s="52">
        <v>10</v>
      </c>
      <c r="AQ10" s="52">
        <v>11</v>
      </c>
      <c r="AR10" s="52">
        <v>11</v>
      </c>
      <c r="AS10" s="52">
        <v>12</v>
      </c>
      <c r="AT10" s="52">
        <v>12</v>
      </c>
      <c r="AU10" s="52">
        <v>14</v>
      </c>
      <c r="AV10" s="52">
        <v>10</v>
      </c>
      <c r="AW10" s="52">
        <v>80</v>
      </c>
      <c r="AX10" s="52">
        <v>40</v>
      </c>
      <c r="AY10" s="52">
        <v>20</v>
      </c>
      <c r="AZ10" s="52">
        <v>25</v>
      </c>
      <c r="BA10" s="52">
        <v>20</v>
      </c>
      <c r="BB10" s="52">
        <v>25</v>
      </c>
      <c r="BC10" s="52">
        <v>30</v>
      </c>
      <c r="BD10" s="52">
        <v>55</v>
      </c>
      <c r="BE10" s="52">
        <v>5</v>
      </c>
      <c r="BF10" s="52">
        <v>50</v>
      </c>
      <c r="BG10" s="52">
        <v>20</v>
      </c>
      <c r="BH10" s="52">
        <v>10</v>
      </c>
      <c r="BI10" s="53" t="s">
        <v>209</v>
      </c>
      <c r="BJ10" s="53" t="s">
        <v>209</v>
      </c>
      <c r="BK10" s="53" t="s">
        <v>209</v>
      </c>
      <c r="BL10" s="53" t="s">
        <v>209</v>
      </c>
      <c r="BM10" s="53" t="s">
        <v>209</v>
      </c>
      <c r="BN10" s="53" t="s">
        <v>209</v>
      </c>
      <c r="BO10" s="53" t="s">
        <v>209</v>
      </c>
      <c r="BP10" s="53" t="s">
        <v>209</v>
      </c>
    </row>
    <row r="11" spans="1:68" s="52" customFormat="1" ht="14.5" x14ac:dyDescent="0.35">
      <c r="B11" s="52" t="s">
        <v>415</v>
      </c>
      <c r="D11" s="52" t="s">
        <v>291</v>
      </c>
      <c r="F11" s="52" t="s">
        <v>76</v>
      </c>
      <c r="G11" s="268" t="s">
        <v>75</v>
      </c>
      <c r="H11" s="52">
        <v>1</v>
      </c>
      <c r="I11" s="52">
        <v>1</v>
      </c>
      <c r="J11" s="52">
        <v>1</v>
      </c>
      <c r="K11" s="52">
        <v>2</v>
      </c>
      <c r="L11" s="52">
        <v>2</v>
      </c>
      <c r="M11" s="52">
        <v>2</v>
      </c>
      <c r="N11" s="52">
        <v>2</v>
      </c>
      <c r="O11" s="52">
        <v>2</v>
      </c>
      <c r="P11" s="52">
        <v>2</v>
      </c>
      <c r="Q11" s="52">
        <v>1</v>
      </c>
      <c r="R11" s="52">
        <v>2</v>
      </c>
      <c r="S11" s="52">
        <v>2</v>
      </c>
      <c r="T11" s="52">
        <v>2</v>
      </c>
      <c r="U11" s="52">
        <v>2</v>
      </c>
      <c r="V11" s="52">
        <v>1</v>
      </c>
      <c r="W11" s="52">
        <v>3</v>
      </c>
      <c r="X11" s="52">
        <v>4</v>
      </c>
      <c r="Y11" s="52">
        <v>4</v>
      </c>
      <c r="Z11" s="52">
        <v>5</v>
      </c>
      <c r="AA11" s="52">
        <v>5</v>
      </c>
      <c r="AB11" s="52">
        <v>5</v>
      </c>
      <c r="AC11" s="52">
        <v>5</v>
      </c>
      <c r="AD11" s="52">
        <v>6</v>
      </c>
      <c r="AE11" s="52">
        <v>11</v>
      </c>
      <c r="AF11" s="52">
        <v>15</v>
      </c>
      <c r="AG11" s="52">
        <v>15</v>
      </c>
      <c r="AH11" s="52">
        <v>23</v>
      </c>
      <c r="AI11" s="52">
        <v>21</v>
      </c>
      <c r="AJ11" s="52">
        <v>25</v>
      </c>
      <c r="AK11" s="52">
        <v>19</v>
      </c>
      <c r="AL11" s="52">
        <v>16</v>
      </c>
      <c r="AM11" s="52">
        <v>19</v>
      </c>
      <c r="AN11" s="52">
        <v>18</v>
      </c>
      <c r="AO11" s="52">
        <v>13</v>
      </c>
      <c r="AP11" s="52">
        <v>12</v>
      </c>
      <c r="AQ11" s="52">
        <v>17</v>
      </c>
      <c r="AR11" s="52">
        <v>19</v>
      </c>
      <c r="AS11" s="52">
        <v>34</v>
      </c>
      <c r="AT11" s="52">
        <v>35</v>
      </c>
      <c r="AU11" s="52">
        <v>59</v>
      </c>
      <c r="AV11" s="52">
        <v>42</v>
      </c>
      <c r="AW11" s="52">
        <v>44</v>
      </c>
      <c r="AX11" s="52">
        <v>62</v>
      </c>
      <c r="AY11" s="52">
        <v>45</v>
      </c>
      <c r="AZ11" s="52">
        <v>39</v>
      </c>
      <c r="BA11" s="52">
        <v>44</v>
      </c>
      <c r="BB11" s="52">
        <v>65</v>
      </c>
      <c r="BC11" s="52">
        <v>83</v>
      </c>
      <c r="BD11" s="52">
        <v>87</v>
      </c>
      <c r="BE11" s="52">
        <v>164</v>
      </c>
      <c r="BF11" s="52">
        <v>244</v>
      </c>
      <c r="BG11" s="52">
        <v>211</v>
      </c>
      <c r="BH11" s="52">
        <v>173</v>
      </c>
      <c r="BI11" s="53" t="s">
        <v>209</v>
      </c>
      <c r="BJ11" s="53" t="s">
        <v>209</v>
      </c>
      <c r="BK11" s="53" t="s">
        <v>209</v>
      </c>
      <c r="BL11" s="53" t="s">
        <v>209</v>
      </c>
      <c r="BM11" s="53" t="s">
        <v>209</v>
      </c>
      <c r="BN11" s="53" t="s">
        <v>209</v>
      </c>
      <c r="BO11" s="53" t="s">
        <v>209</v>
      </c>
      <c r="BP11" s="53" t="s">
        <v>209</v>
      </c>
    </row>
    <row r="13" spans="1:68" x14ac:dyDescent="0.3">
      <c r="B13" s="125" t="s">
        <v>436</v>
      </c>
    </row>
    <row r="14" spans="1:68" ht="14.5" x14ac:dyDescent="0.35">
      <c r="D14" s="52" t="s">
        <v>429</v>
      </c>
      <c r="G14" s="125" t="s">
        <v>437</v>
      </c>
      <c r="H14" s="125">
        <f>H5*1000</f>
        <v>29000</v>
      </c>
      <c r="I14" s="125">
        <f t="shared" ref="I14:BH14" si="0">I5*1000</f>
        <v>27000</v>
      </c>
      <c r="J14" s="125">
        <f t="shared" si="0"/>
        <v>28000</v>
      </c>
      <c r="K14" s="125">
        <f t="shared" si="0"/>
        <v>39000</v>
      </c>
      <c r="L14" s="125">
        <f t="shared" si="0"/>
        <v>39000</v>
      </c>
      <c r="M14" s="125">
        <f t="shared" si="0"/>
        <v>40000</v>
      </c>
      <c r="N14" s="125">
        <f t="shared" si="0"/>
        <v>43000</v>
      </c>
      <c r="O14" s="125">
        <f t="shared" si="0"/>
        <v>41000</v>
      </c>
      <c r="P14" s="125">
        <f t="shared" si="0"/>
        <v>48000</v>
      </c>
      <c r="Q14" s="125">
        <f t="shared" si="0"/>
        <v>48000</v>
      </c>
      <c r="R14" s="125">
        <f t="shared" si="0"/>
        <v>43000</v>
      </c>
      <c r="S14" s="125">
        <f t="shared" si="0"/>
        <v>44000</v>
      </c>
      <c r="T14" s="125">
        <f t="shared" si="0"/>
        <v>48000</v>
      </c>
      <c r="U14" s="125">
        <f t="shared" si="0"/>
        <v>49000</v>
      </c>
      <c r="V14" s="125">
        <f t="shared" si="0"/>
        <v>49000</v>
      </c>
      <c r="W14" s="125">
        <f t="shared" si="0"/>
        <v>35000</v>
      </c>
      <c r="X14" s="125">
        <f t="shared" si="0"/>
        <v>37000</v>
      </c>
      <c r="Y14" s="125">
        <f t="shared" si="0"/>
        <v>39000</v>
      </c>
      <c r="Z14" s="125">
        <f t="shared" si="0"/>
        <v>46000</v>
      </c>
      <c r="AA14" s="125">
        <f t="shared" si="0"/>
        <v>56000</v>
      </c>
      <c r="AB14" s="125">
        <f t="shared" si="0"/>
        <v>62000</v>
      </c>
      <c r="AC14" s="125">
        <f t="shared" si="0"/>
        <v>58000</v>
      </c>
      <c r="AD14" s="125">
        <f t="shared" si="0"/>
        <v>59000</v>
      </c>
      <c r="AE14" s="125">
        <f t="shared" si="0"/>
        <v>70000</v>
      </c>
      <c r="AF14" s="125">
        <f t="shared" si="0"/>
        <v>74000</v>
      </c>
      <c r="AG14" s="125">
        <f t="shared" si="0"/>
        <v>77000</v>
      </c>
      <c r="AH14" s="125">
        <f t="shared" si="0"/>
        <v>64000</v>
      </c>
      <c r="AI14" s="125">
        <f t="shared" si="0"/>
        <v>54000</v>
      </c>
      <c r="AJ14" s="125">
        <f t="shared" si="0"/>
        <v>75000</v>
      </c>
      <c r="AK14" s="125">
        <f t="shared" si="0"/>
        <v>80000</v>
      </c>
      <c r="AL14" s="125">
        <f t="shared" si="0"/>
        <v>65000</v>
      </c>
      <c r="AM14" s="125">
        <f t="shared" si="0"/>
        <v>80000</v>
      </c>
      <c r="AN14" s="125">
        <f t="shared" si="0"/>
        <v>67000</v>
      </c>
      <c r="AO14" s="125">
        <f t="shared" si="0"/>
        <v>84000</v>
      </c>
      <c r="AP14" s="125">
        <f t="shared" si="0"/>
        <v>76000</v>
      </c>
      <c r="AQ14" s="125">
        <f t="shared" si="0"/>
        <v>75000</v>
      </c>
      <c r="AR14" s="125">
        <f t="shared" si="0"/>
        <v>89000</v>
      </c>
      <c r="AS14" s="125">
        <f t="shared" si="0"/>
        <v>89000</v>
      </c>
      <c r="AT14" s="125">
        <f t="shared" si="0"/>
        <v>112000</v>
      </c>
      <c r="AU14" s="125">
        <f t="shared" si="0"/>
        <v>117000</v>
      </c>
      <c r="AV14" s="125">
        <f t="shared" si="0"/>
        <v>125000</v>
      </c>
      <c r="AW14" s="125">
        <f t="shared" si="0"/>
        <v>129000</v>
      </c>
      <c r="AX14" s="125">
        <f t="shared" si="0"/>
        <v>127000</v>
      </c>
      <c r="AY14" s="125">
        <f t="shared" si="0"/>
        <v>135000</v>
      </c>
      <c r="AZ14" s="125">
        <f t="shared" si="0"/>
        <v>137000</v>
      </c>
      <c r="BA14" s="125">
        <f t="shared" si="0"/>
        <v>178000</v>
      </c>
      <c r="BB14" s="125">
        <f t="shared" si="0"/>
        <v>181000</v>
      </c>
      <c r="BC14" s="125">
        <f t="shared" si="0"/>
        <v>198000</v>
      </c>
      <c r="BD14" s="125">
        <f t="shared" si="0"/>
        <v>210000</v>
      </c>
      <c r="BE14" s="125">
        <f t="shared" si="0"/>
        <v>205000</v>
      </c>
      <c r="BF14" s="125">
        <f t="shared" si="0"/>
        <v>204000</v>
      </c>
      <c r="BG14" s="125">
        <f t="shared" si="0"/>
        <v>233000</v>
      </c>
      <c r="BH14" s="125">
        <f t="shared" si="0"/>
        <v>228000</v>
      </c>
      <c r="BI14" s="53" t="s">
        <v>209</v>
      </c>
      <c r="BJ14" s="53" t="s">
        <v>209</v>
      </c>
      <c r="BK14" s="53" t="s">
        <v>209</v>
      </c>
      <c r="BL14" s="53" t="s">
        <v>209</v>
      </c>
      <c r="BM14" s="53" t="s">
        <v>209</v>
      </c>
      <c r="BN14" s="53" t="s">
        <v>209</v>
      </c>
      <c r="BO14" s="53" t="s">
        <v>209</v>
      </c>
      <c r="BP14" s="53" t="s">
        <v>209</v>
      </c>
    </row>
    <row r="15" spans="1:68" ht="14.5" x14ac:dyDescent="0.35">
      <c r="D15" s="52" t="s">
        <v>77</v>
      </c>
      <c r="G15" s="125" t="s">
        <v>437</v>
      </c>
      <c r="H15" s="125">
        <f t="shared" ref="H15:H20" si="1">H6*1000</f>
        <v>1000</v>
      </c>
      <c r="I15" s="125">
        <f t="shared" ref="I15:BH15" si="2">I6*1000</f>
        <v>1000</v>
      </c>
      <c r="J15" s="125">
        <f t="shared" si="2"/>
        <v>0</v>
      </c>
      <c r="K15" s="125">
        <f t="shared" si="2"/>
        <v>1000</v>
      </c>
      <c r="L15" s="125">
        <f t="shared" si="2"/>
        <v>1000</v>
      </c>
      <c r="M15" s="125">
        <f t="shared" si="2"/>
        <v>1000</v>
      </c>
      <c r="N15" s="125">
        <f t="shared" si="2"/>
        <v>1000</v>
      </c>
      <c r="O15" s="125">
        <f t="shared" si="2"/>
        <v>1000</v>
      </c>
      <c r="P15" s="125">
        <f t="shared" si="2"/>
        <v>1000</v>
      </c>
      <c r="Q15" s="125">
        <f t="shared" si="2"/>
        <v>1000</v>
      </c>
      <c r="R15" s="125">
        <f t="shared" si="2"/>
        <v>1000</v>
      </c>
      <c r="S15" s="125">
        <f t="shared" si="2"/>
        <v>1000</v>
      </c>
      <c r="T15" s="125">
        <f t="shared" si="2"/>
        <v>1000</v>
      </c>
      <c r="U15" s="125">
        <f t="shared" si="2"/>
        <v>1000</v>
      </c>
      <c r="V15" s="125">
        <f t="shared" si="2"/>
        <v>1000</v>
      </c>
      <c r="W15" s="125">
        <f t="shared" si="2"/>
        <v>1000</v>
      </c>
      <c r="X15" s="125">
        <f t="shared" si="2"/>
        <v>1000</v>
      </c>
      <c r="Y15" s="125">
        <f t="shared" si="2"/>
        <v>1000</v>
      </c>
      <c r="Z15" s="125">
        <f t="shared" si="2"/>
        <v>1000</v>
      </c>
      <c r="AA15" s="125">
        <f t="shared" si="2"/>
        <v>1000</v>
      </c>
      <c r="AB15" s="125">
        <f t="shared" si="2"/>
        <v>1000</v>
      </c>
      <c r="AC15" s="125">
        <f t="shared" si="2"/>
        <v>2000</v>
      </c>
      <c r="AD15" s="125">
        <f t="shared" si="2"/>
        <v>1000</v>
      </c>
      <c r="AE15" s="125">
        <f t="shared" si="2"/>
        <v>1000</v>
      </c>
      <c r="AF15" s="125">
        <f t="shared" si="2"/>
        <v>2000</v>
      </c>
      <c r="AG15" s="125">
        <f t="shared" si="2"/>
        <v>4000</v>
      </c>
      <c r="AH15" s="125">
        <f t="shared" si="2"/>
        <v>2000</v>
      </c>
      <c r="AI15" s="125">
        <f t="shared" si="2"/>
        <v>3000</v>
      </c>
      <c r="AJ15" s="125">
        <f t="shared" si="2"/>
        <v>4000</v>
      </c>
      <c r="AK15" s="125">
        <f t="shared" si="2"/>
        <v>5000</v>
      </c>
      <c r="AL15" s="125">
        <f t="shared" si="2"/>
        <v>5000</v>
      </c>
      <c r="AM15" s="125">
        <f t="shared" si="2"/>
        <v>5000</v>
      </c>
      <c r="AN15" s="125">
        <f t="shared" si="2"/>
        <v>4000</v>
      </c>
      <c r="AO15" s="125">
        <f t="shared" si="2"/>
        <v>6000</v>
      </c>
      <c r="AP15" s="125">
        <f t="shared" si="2"/>
        <v>5000</v>
      </c>
      <c r="AQ15" s="125">
        <f t="shared" si="2"/>
        <v>8000</v>
      </c>
      <c r="AR15" s="125">
        <f t="shared" si="2"/>
        <v>8000</v>
      </c>
      <c r="AS15" s="125">
        <f t="shared" si="2"/>
        <v>30000</v>
      </c>
      <c r="AT15" s="125">
        <f t="shared" si="2"/>
        <v>24000</v>
      </c>
      <c r="AU15" s="125">
        <f t="shared" si="2"/>
        <v>30000</v>
      </c>
      <c r="AV15" s="125">
        <f t="shared" si="2"/>
        <v>29000</v>
      </c>
      <c r="AW15" s="125">
        <f t="shared" si="2"/>
        <v>31000</v>
      </c>
      <c r="AX15" s="125">
        <f t="shared" si="2"/>
        <v>36000</v>
      </c>
      <c r="AY15" s="125">
        <f t="shared" si="2"/>
        <v>55000</v>
      </c>
      <c r="AZ15" s="125">
        <f t="shared" si="2"/>
        <v>100000</v>
      </c>
      <c r="BA15" s="125">
        <f t="shared" si="2"/>
        <v>150000</v>
      </c>
      <c r="BB15" s="125">
        <f t="shared" si="2"/>
        <v>200000</v>
      </c>
      <c r="BC15" s="125">
        <f t="shared" si="2"/>
        <v>520000</v>
      </c>
      <c r="BD15" s="125">
        <f t="shared" si="2"/>
        <v>435000</v>
      </c>
      <c r="BE15" s="125">
        <f t="shared" si="2"/>
        <v>390000</v>
      </c>
      <c r="BF15" s="125">
        <f t="shared" si="2"/>
        <v>425000</v>
      </c>
      <c r="BG15" s="125">
        <f t="shared" si="2"/>
        <v>440000</v>
      </c>
      <c r="BH15" s="125">
        <f t="shared" si="2"/>
        <v>460000</v>
      </c>
      <c r="BI15" s="53" t="s">
        <v>209</v>
      </c>
      <c r="BJ15" s="53" t="s">
        <v>209</v>
      </c>
      <c r="BK15" s="53" t="s">
        <v>209</v>
      </c>
      <c r="BL15" s="53" t="s">
        <v>209</v>
      </c>
      <c r="BM15" s="53" t="s">
        <v>209</v>
      </c>
      <c r="BN15" s="53" t="s">
        <v>209</v>
      </c>
      <c r="BO15" s="53" t="s">
        <v>209</v>
      </c>
      <c r="BP15" s="53" t="s">
        <v>209</v>
      </c>
    </row>
    <row r="16" spans="1:68" ht="14.5" x14ac:dyDescent="0.35">
      <c r="D16" s="52" t="s">
        <v>78</v>
      </c>
      <c r="G16" s="125" t="s">
        <v>437</v>
      </c>
      <c r="H16" s="125">
        <f t="shared" si="1"/>
        <v>0</v>
      </c>
      <c r="I16" s="125">
        <f t="shared" ref="I16:BH16" si="3">I7*1000</f>
        <v>0</v>
      </c>
      <c r="J16" s="125">
        <f t="shared" si="3"/>
        <v>0</v>
      </c>
      <c r="K16" s="125">
        <f t="shared" si="3"/>
        <v>0</v>
      </c>
      <c r="L16" s="125">
        <f t="shared" si="3"/>
        <v>0</v>
      </c>
      <c r="M16" s="125">
        <f t="shared" si="3"/>
        <v>1000</v>
      </c>
      <c r="N16" s="125">
        <f t="shared" si="3"/>
        <v>0</v>
      </c>
      <c r="O16" s="125">
        <f t="shared" si="3"/>
        <v>0</v>
      </c>
      <c r="P16" s="125">
        <f t="shared" si="3"/>
        <v>0</v>
      </c>
      <c r="Q16" s="125">
        <f t="shared" si="3"/>
        <v>0</v>
      </c>
      <c r="R16" s="125">
        <f t="shared" si="3"/>
        <v>0</v>
      </c>
      <c r="S16" s="125">
        <f t="shared" si="3"/>
        <v>0</v>
      </c>
      <c r="T16" s="125">
        <f t="shared" si="3"/>
        <v>0</v>
      </c>
      <c r="U16" s="125">
        <f t="shared" si="3"/>
        <v>0</v>
      </c>
      <c r="V16" s="125">
        <f t="shared" si="3"/>
        <v>0</v>
      </c>
      <c r="W16" s="125">
        <f t="shared" si="3"/>
        <v>0</v>
      </c>
      <c r="X16" s="125">
        <f t="shared" si="3"/>
        <v>0</v>
      </c>
      <c r="Y16" s="125">
        <f t="shared" si="3"/>
        <v>0</v>
      </c>
      <c r="Z16" s="125">
        <f t="shared" si="3"/>
        <v>0</v>
      </c>
      <c r="AA16" s="125">
        <f t="shared" si="3"/>
        <v>0</v>
      </c>
      <c r="AB16" s="125">
        <f t="shared" si="3"/>
        <v>0</v>
      </c>
      <c r="AC16" s="125">
        <f t="shared" si="3"/>
        <v>0</v>
      </c>
      <c r="AD16" s="125">
        <f t="shared" si="3"/>
        <v>0</v>
      </c>
      <c r="AE16" s="125">
        <f t="shared" si="3"/>
        <v>0</v>
      </c>
      <c r="AF16" s="125">
        <f t="shared" si="3"/>
        <v>0</v>
      </c>
      <c r="AG16" s="125">
        <f t="shared" si="3"/>
        <v>0</v>
      </c>
      <c r="AH16" s="125">
        <f t="shared" si="3"/>
        <v>0</v>
      </c>
      <c r="AI16" s="125">
        <f t="shared" si="3"/>
        <v>0</v>
      </c>
      <c r="AJ16" s="125">
        <f t="shared" si="3"/>
        <v>0</v>
      </c>
      <c r="AK16" s="125">
        <f t="shared" si="3"/>
        <v>0</v>
      </c>
      <c r="AL16" s="125">
        <f t="shared" si="3"/>
        <v>0</v>
      </c>
      <c r="AM16" s="125">
        <f t="shared" si="3"/>
        <v>0</v>
      </c>
      <c r="AN16" s="125">
        <f t="shared" si="3"/>
        <v>0</v>
      </c>
      <c r="AO16" s="125">
        <f t="shared" si="3"/>
        <v>0</v>
      </c>
      <c r="AP16" s="125">
        <f t="shared" si="3"/>
        <v>0</v>
      </c>
      <c r="AQ16" s="125">
        <f t="shared" si="3"/>
        <v>0</v>
      </c>
      <c r="AR16" s="125">
        <f t="shared" si="3"/>
        <v>0</v>
      </c>
      <c r="AS16" s="125">
        <f t="shared" si="3"/>
        <v>0</v>
      </c>
      <c r="AT16" s="125">
        <f t="shared" si="3"/>
        <v>0</v>
      </c>
      <c r="AU16" s="125">
        <f t="shared" si="3"/>
        <v>0</v>
      </c>
      <c r="AV16" s="125">
        <f t="shared" si="3"/>
        <v>0</v>
      </c>
      <c r="AW16" s="125">
        <f t="shared" si="3"/>
        <v>0</v>
      </c>
      <c r="AX16" s="125">
        <f t="shared" si="3"/>
        <v>0</v>
      </c>
      <c r="AY16" s="125">
        <f t="shared" si="3"/>
        <v>0</v>
      </c>
      <c r="AZ16" s="125">
        <f t="shared" si="3"/>
        <v>0</v>
      </c>
      <c r="BA16" s="125">
        <f t="shared" si="3"/>
        <v>0</v>
      </c>
      <c r="BB16" s="125">
        <f t="shared" si="3"/>
        <v>2000</v>
      </c>
      <c r="BC16" s="125">
        <f t="shared" si="3"/>
        <v>0</v>
      </c>
      <c r="BD16" s="125">
        <f t="shared" si="3"/>
        <v>5000</v>
      </c>
      <c r="BE16" s="125">
        <f t="shared" si="3"/>
        <v>4000</v>
      </c>
      <c r="BF16" s="125">
        <f t="shared" si="3"/>
        <v>4000</v>
      </c>
      <c r="BG16" s="125">
        <f t="shared" si="3"/>
        <v>0</v>
      </c>
      <c r="BH16" s="125">
        <f t="shared" si="3"/>
        <v>5000</v>
      </c>
      <c r="BI16" s="53" t="s">
        <v>209</v>
      </c>
      <c r="BJ16" s="53" t="s">
        <v>209</v>
      </c>
      <c r="BK16" s="53" t="s">
        <v>209</v>
      </c>
      <c r="BL16" s="53" t="s">
        <v>209</v>
      </c>
      <c r="BM16" s="53" t="s">
        <v>209</v>
      </c>
      <c r="BN16" s="53" t="s">
        <v>209</v>
      </c>
      <c r="BO16" s="53" t="s">
        <v>209</v>
      </c>
      <c r="BP16" s="53" t="s">
        <v>209</v>
      </c>
    </row>
    <row r="17" spans="2:68" ht="14.5" x14ac:dyDescent="0.35">
      <c r="D17" s="52"/>
    </row>
    <row r="18" spans="2:68" ht="14.5" x14ac:dyDescent="0.35">
      <c r="D18" s="52" t="s">
        <v>430</v>
      </c>
      <c r="G18" s="125" t="s">
        <v>437</v>
      </c>
      <c r="H18" s="125">
        <f t="shared" si="1"/>
        <v>1000</v>
      </c>
      <c r="I18" s="125">
        <f t="shared" ref="I18:BH18" si="4">I9*1000</f>
        <v>1000</v>
      </c>
      <c r="J18" s="125">
        <f t="shared" si="4"/>
        <v>1000</v>
      </c>
      <c r="K18" s="125">
        <f t="shared" si="4"/>
        <v>1000</v>
      </c>
      <c r="L18" s="125">
        <f t="shared" si="4"/>
        <v>1000</v>
      </c>
      <c r="M18" s="125">
        <f t="shared" si="4"/>
        <v>1000</v>
      </c>
      <c r="N18" s="125">
        <f t="shared" si="4"/>
        <v>1000</v>
      </c>
      <c r="O18" s="125">
        <f t="shared" si="4"/>
        <v>1000</v>
      </c>
      <c r="P18" s="125">
        <f t="shared" si="4"/>
        <v>1000</v>
      </c>
      <c r="Q18" s="125">
        <f t="shared" si="4"/>
        <v>2000</v>
      </c>
      <c r="R18" s="125">
        <f t="shared" si="4"/>
        <v>2000</v>
      </c>
      <c r="S18" s="125">
        <f t="shared" si="4"/>
        <v>2000</v>
      </c>
      <c r="T18" s="125">
        <f t="shared" si="4"/>
        <v>2000</v>
      </c>
      <c r="U18" s="125">
        <f t="shared" si="4"/>
        <v>2000</v>
      </c>
      <c r="V18" s="125">
        <f t="shared" si="4"/>
        <v>2000</v>
      </c>
      <c r="W18" s="125">
        <f t="shared" si="4"/>
        <v>3000</v>
      </c>
      <c r="X18" s="125">
        <f t="shared" si="4"/>
        <v>4000</v>
      </c>
      <c r="Y18" s="125">
        <f t="shared" si="4"/>
        <v>6000</v>
      </c>
      <c r="Z18" s="125">
        <f t="shared" si="4"/>
        <v>6000</v>
      </c>
      <c r="AA18" s="125">
        <f t="shared" si="4"/>
        <v>7000</v>
      </c>
      <c r="AB18" s="125">
        <f t="shared" si="4"/>
        <v>7000</v>
      </c>
      <c r="AC18" s="125">
        <f t="shared" si="4"/>
        <v>7000</v>
      </c>
      <c r="AD18" s="125">
        <f t="shared" si="4"/>
        <v>7000</v>
      </c>
      <c r="AE18" s="125">
        <f t="shared" si="4"/>
        <v>7000</v>
      </c>
      <c r="AF18" s="125">
        <f t="shared" si="4"/>
        <v>7000</v>
      </c>
      <c r="AG18" s="125">
        <f t="shared" si="4"/>
        <v>7000</v>
      </c>
      <c r="AH18" s="125">
        <f t="shared" si="4"/>
        <v>7000</v>
      </c>
      <c r="AI18" s="125">
        <f t="shared" si="4"/>
        <v>6000</v>
      </c>
      <c r="AJ18" s="125">
        <f t="shared" si="4"/>
        <v>6000</v>
      </c>
      <c r="AK18" s="125">
        <f t="shared" si="4"/>
        <v>7000</v>
      </c>
      <c r="AL18" s="125">
        <f t="shared" si="4"/>
        <v>7000</v>
      </c>
      <c r="AM18" s="125">
        <f t="shared" si="4"/>
        <v>7000</v>
      </c>
      <c r="AN18" s="125">
        <f t="shared" si="4"/>
        <v>7000</v>
      </c>
      <c r="AO18" s="125">
        <f t="shared" si="4"/>
        <v>7000</v>
      </c>
      <c r="AP18" s="125">
        <f t="shared" si="4"/>
        <v>7000</v>
      </c>
      <c r="AQ18" s="125">
        <f t="shared" si="4"/>
        <v>7000</v>
      </c>
      <c r="AR18" s="125">
        <f t="shared" si="4"/>
        <v>7000</v>
      </c>
      <c r="AS18" s="125">
        <f t="shared" si="4"/>
        <v>7000</v>
      </c>
      <c r="AT18" s="125">
        <f t="shared" si="4"/>
        <v>7000</v>
      </c>
      <c r="AU18" s="125">
        <f t="shared" si="4"/>
        <v>7000</v>
      </c>
      <c r="AV18" s="125">
        <f t="shared" si="4"/>
        <v>7000</v>
      </c>
      <c r="AW18" s="125">
        <f t="shared" si="4"/>
        <v>7000</v>
      </c>
      <c r="AX18" s="125">
        <f t="shared" si="4"/>
        <v>7000</v>
      </c>
      <c r="AY18" s="125">
        <f t="shared" si="4"/>
        <v>7000</v>
      </c>
      <c r="AZ18" s="125">
        <f t="shared" si="4"/>
        <v>7000</v>
      </c>
      <c r="BA18" s="125">
        <f t="shared" si="4"/>
        <v>17000</v>
      </c>
      <c r="BB18" s="125">
        <f t="shared" si="4"/>
        <v>23000</v>
      </c>
      <c r="BC18" s="125">
        <f t="shared" si="4"/>
        <v>26000</v>
      </c>
      <c r="BD18" s="125">
        <f t="shared" si="4"/>
        <v>20000</v>
      </c>
      <c r="BE18" s="125">
        <f t="shared" si="4"/>
        <v>60000</v>
      </c>
      <c r="BF18" s="125">
        <f t="shared" si="4"/>
        <v>89000</v>
      </c>
      <c r="BG18" s="125">
        <f t="shared" si="4"/>
        <v>106000</v>
      </c>
      <c r="BH18" s="125">
        <f t="shared" si="4"/>
        <v>125000</v>
      </c>
      <c r="BI18" s="53" t="s">
        <v>209</v>
      </c>
      <c r="BJ18" s="53" t="s">
        <v>209</v>
      </c>
      <c r="BK18" s="53" t="s">
        <v>209</v>
      </c>
      <c r="BL18" s="53" t="s">
        <v>209</v>
      </c>
      <c r="BM18" s="53" t="s">
        <v>209</v>
      </c>
      <c r="BN18" s="53" t="s">
        <v>209</v>
      </c>
      <c r="BO18" s="53" t="s">
        <v>209</v>
      </c>
      <c r="BP18" s="53" t="s">
        <v>209</v>
      </c>
    </row>
    <row r="19" spans="2:68" ht="14.5" x14ac:dyDescent="0.35">
      <c r="D19" s="52" t="s">
        <v>293</v>
      </c>
      <c r="G19" s="125" t="s">
        <v>437</v>
      </c>
      <c r="H19" s="125">
        <f t="shared" si="1"/>
        <v>1000</v>
      </c>
      <c r="I19" s="125">
        <f t="shared" ref="I19:BH19" si="5">I10*1000</f>
        <v>1000</v>
      </c>
      <c r="J19" s="125">
        <f t="shared" si="5"/>
        <v>1000</v>
      </c>
      <c r="K19" s="125">
        <f t="shared" si="5"/>
        <v>1000</v>
      </c>
      <c r="L19" s="125">
        <f t="shared" si="5"/>
        <v>2000</v>
      </c>
      <c r="M19" s="125">
        <f t="shared" si="5"/>
        <v>2000</v>
      </c>
      <c r="N19" s="125">
        <f t="shared" si="5"/>
        <v>3000</v>
      </c>
      <c r="O19" s="125">
        <f t="shared" si="5"/>
        <v>3000</v>
      </c>
      <c r="P19" s="125">
        <f t="shared" si="5"/>
        <v>3000</v>
      </c>
      <c r="Q19" s="125">
        <f t="shared" si="5"/>
        <v>3000</v>
      </c>
      <c r="R19" s="125">
        <f t="shared" si="5"/>
        <v>3000</v>
      </c>
      <c r="S19" s="125">
        <f t="shared" si="5"/>
        <v>3000</v>
      </c>
      <c r="T19" s="125">
        <f t="shared" si="5"/>
        <v>3000</v>
      </c>
      <c r="U19" s="125">
        <f t="shared" si="5"/>
        <v>4000</v>
      </c>
      <c r="V19" s="125">
        <f t="shared" si="5"/>
        <v>4000</v>
      </c>
      <c r="W19" s="125">
        <f t="shared" si="5"/>
        <v>5000</v>
      </c>
      <c r="X19" s="125">
        <f t="shared" si="5"/>
        <v>5000</v>
      </c>
      <c r="Y19" s="125">
        <f t="shared" si="5"/>
        <v>7000</v>
      </c>
      <c r="Z19" s="125">
        <f t="shared" si="5"/>
        <v>8000</v>
      </c>
      <c r="AA19" s="125">
        <f t="shared" si="5"/>
        <v>8000</v>
      </c>
      <c r="AB19" s="125">
        <f t="shared" si="5"/>
        <v>10000</v>
      </c>
      <c r="AC19" s="125">
        <f t="shared" si="5"/>
        <v>10000</v>
      </c>
      <c r="AD19" s="125">
        <f t="shared" si="5"/>
        <v>10000</v>
      </c>
      <c r="AE19" s="125">
        <f t="shared" si="5"/>
        <v>9000</v>
      </c>
      <c r="AF19" s="125">
        <f t="shared" si="5"/>
        <v>10000</v>
      </c>
      <c r="AG19" s="125">
        <f t="shared" si="5"/>
        <v>10000</v>
      </c>
      <c r="AH19" s="125">
        <f t="shared" si="5"/>
        <v>10000</v>
      </c>
      <c r="AI19" s="125">
        <f t="shared" si="5"/>
        <v>10000</v>
      </c>
      <c r="AJ19" s="125">
        <f t="shared" si="5"/>
        <v>10000</v>
      </c>
      <c r="AK19" s="125">
        <f t="shared" si="5"/>
        <v>10000</v>
      </c>
      <c r="AL19" s="125">
        <f t="shared" si="5"/>
        <v>10000</v>
      </c>
      <c r="AM19" s="125">
        <f t="shared" si="5"/>
        <v>10000</v>
      </c>
      <c r="AN19" s="125">
        <f t="shared" si="5"/>
        <v>10000</v>
      </c>
      <c r="AO19" s="125">
        <f t="shared" si="5"/>
        <v>40000</v>
      </c>
      <c r="AP19" s="125">
        <f t="shared" si="5"/>
        <v>10000</v>
      </c>
      <c r="AQ19" s="125">
        <f t="shared" si="5"/>
        <v>11000</v>
      </c>
      <c r="AR19" s="125">
        <f t="shared" si="5"/>
        <v>11000</v>
      </c>
      <c r="AS19" s="125">
        <f t="shared" si="5"/>
        <v>12000</v>
      </c>
      <c r="AT19" s="125">
        <f t="shared" si="5"/>
        <v>12000</v>
      </c>
      <c r="AU19" s="125">
        <f t="shared" si="5"/>
        <v>14000</v>
      </c>
      <c r="AV19" s="125">
        <f t="shared" si="5"/>
        <v>10000</v>
      </c>
      <c r="AW19" s="125">
        <f t="shared" si="5"/>
        <v>80000</v>
      </c>
      <c r="AX19" s="125">
        <f t="shared" si="5"/>
        <v>40000</v>
      </c>
      <c r="AY19" s="125">
        <f t="shared" si="5"/>
        <v>20000</v>
      </c>
      <c r="AZ19" s="125">
        <f t="shared" si="5"/>
        <v>25000</v>
      </c>
      <c r="BA19" s="125">
        <f t="shared" si="5"/>
        <v>20000</v>
      </c>
      <c r="BB19" s="125">
        <f t="shared" si="5"/>
        <v>25000</v>
      </c>
      <c r="BC19" s="125">
        <f t="shared" si="5"/>
        <v>30000</v>
      </c>
      <c r="BD19" s="125">
        <f t="shared" si="5"/>
        <v>55000</v>
      </c>
      <c r="BE19" s="125">
        <f t="shared" si="5"/>
        <v>5000</v>
      </c>
      <c r="BF19" s="125">
        <f t="shared" si="5"/>
        <v>50000</v>
      </c>
      <c r="BG19" s="125">
        <f t="shared" si="5"/>
        <v>20000</v>
      </c>
      <c r="BH19" s="125">
        <f t="shared" si="5"/>
        <v>10000</v>
      </c>
      <c r="BI19" s="53" t="s">
        <v>209</v>
      </c>
      <c r="BJ19" s="53" t="s">
        <v>209</v>
      </c>
      <c r="BK19" s="53" t="s">
        <v>209</v>
      </c>
      <c r="BL19" s="53" t="s">
        <v>209</v>
      </c>
      <c r="BM19" s="53" t="s">
        <v>209</v>
      </c>
      <c r="BN19" s="53" t="s">
        <v>209</v>
      </c>
      <c r="BO19" s="53" t="s">
        <v>209</v>
      </c>
      <c r="BP19" s="53" t="s">
        <v>209</v>
      </c>
    </row>
    <row r="20" spans="2:68" ht="14.5" x14ac:dyDescent="0.35">
      <c r="D20" s="52" t="s">
        <v>291</v>
      </c>
      <c r="G20" s="125" t="s">
        <v>437</v>
      </c>
      <c r="H20" s="125">
        <f t="shared" si="1"/>
        <v>1000</v>
      </c>
      <c r="I20" s="125">
        <f t="shared" ref="I20:BH20" si="6">I11*1000</f>
        <v>1000</v>
      </c>
      <c r="J20" s="125">
        <f t="shared" si="6"/>
        <v>1000</v>
      </c>
      <c r="K20" s="125">
        <f t="shared" si="6"/>
        <v>2000</v>
      </c>
      <c r="L20" s="125">
        <f t="shared" si="6"/>
        <v>2000</v>
      </c>
      <c r="M20" s="125">
        <f t="shared" si="6"/>
        <v>2000</v>
      </c>
      <c r="N20" s="125">
        <f t="shared" si="6"/>
        <v>2000</v>
      </c>
      <c r="O20" s="125">
        <f t="shared" si="6"/>
        <v>2000</v>
      </c>
      <c r="P20" s="125">
        <f t="shared" si="6"/>
        <v>2000</v>
      </c>
      <c r="Q20" s="125">
        <f t="shared" si="6"/>
        <v>1000</v>
      </c>
      <c r="R20" s="125">
        <f t="shared" si="6"/>
        <v>2000</v>
      </c>
      <c r="S20" s="125">
        <f t="shared" si="6"/>
        <v>2000</v>
      </c>
      <c r="T20" s="125">
        <f t="shared" si="6"/>
        <v>2000</v>
      </c>
      <c r="U20" s="125">
        <f t="shared" si="6"/>
        <v>2000</v>
      </c>
      <c r="V20" s="125">
        <f t="shared" si="6"/>
        <v>1000</v>
      </c>
      <c r="W20" s="125">
        <f t="shared" si="6"/>
        <v>3000</v>
      </c>
      <c r="X20" s="125">
        <f t="shared" si="6"/>
        <v>4000</v>
      </c>
      <c r="Y20" s="125">
        <f t="shared" si="6"/>
        <v>4000</v>
      </c>
      <c r="Z20" s="125">
        <f t="shared" si="6"/>
        <v>5000</v>
      </c>
      <c r="AA20" s="125">
        <f t="shared" si="6"/>
        <v>5000</v>
      </c>
      <c r="AB20" s="125">
        <f t="shared" si="6"/>
        <v>5000</v>
      </c>
      <c r="AC20" s="125">
        <f t="shared" si="6"/>
        <v>5000</v>
      </c>
      <c r="AD20" s="125">
        <f t="shared" si="6"/>
        <v>6000</v>
      </c>
      <c r="AE20" s="125">
        <f t="shared" si="6"/>
        <v>11000</v>
      </c>
      <c r="AF20" s="125">
        <f t="shared" si="6"/>
        <v>15000</v>
      </c>
      <c r="AG20" s="125">
        <f t="shared" si="6"/>
        <v>15000</v>
      </c>
      <c r="AH20" s="125">
        <f t="shared" si="6"/>
        <v>23000</v>
      </c>
      <c r="AI20" s="125">
        <f t="shared" si="6"/>
        <v>21000</v>
      </c>
      <c r="AJ20" s="125">
        <f t="shared" si="6"/>
        <v>25000</v>
      </c>
      <c r="AK20" s="125">
        <f t="shared" si="6"/>
        <v>19000</v>
      </c>
      <c r="AL20" s="125">
        <f t="shared" si="6"/>
        <v>16000</v>
      </c>
      <c r="AM20" s="125">
        <f t="shared" si="6"/>
        <v>19000</v>
      </c>
      <c r="AN20" s="125">
        <f t="shared" si="6"/>
        <v>18000</v>
      </c>
      <c r="AO20" s="125">
        <f t="shared" si="6"/>
        <v>13000</v>
      </c>
      <c r="AP20" s="125">
        <f t="shared" si="6"/>
        <v>12000</v>
      </c>
      <c r="AQ20" s="125">
        <f t="shared" si="6"/>
        <v>17000</v>
      </c>
      <c r="AR20" s="125">
        <f t="shared" si="6"/>
        <v>19000</v>
      </c>
      <c r="AS20" s="125">
        <f t="shared" si="6"/>
        <v>34000</v>
      </c>
      <c r="AT20" s="125">
        <f t="shared" si="6"/>
        <v>35000</v>
      </c>
      <c r="AU20" s="125">
        <f t="shared" si="6"/>
        <v>59000</v>
      </c>
      <c r="AV20" s="125">
        <f t="shared" si="6"/>
        <v>42000</v>
      </c>
      <c r="AW20" s="125">
        <f t="shared" si="6"/>
        <v>44000</v>
      </c>
      <c r="AX20" s="125">
        <f t="shared" si="6"/>
        <v>62000</v>
      </c>
      <c r="AY20" s="125">
        <f t="shared" si="6"/>
        <v>45000</v>
      </c>
      <c r="AZ20" s="125">
        <f t="shared" si="6"/>
        <v>39000</v>
      </c>
      <c r="BA20" s="125">
        <f t="shared" si="6"/>
        <v>44000</v>
      </c>
      <c r="BB20" s="125">
        <f t="shared" si="6"/>
        <v>65000</v>
      </c>
      <c r="BC20" s="125">
        <f t="shared" si="6"/>
        <v>83000</v>
      </c>
      <c r="BD20" s="125">
        <f t="shared" si="6"/>
        <v>87000</v>
      </c>
      <c r="BE20" s="125">
        <f t="shared" si="6"/>
        <v>164000</v>
      </c>
      <c r="BF20" s="125">
        <f t="shared" si="6"/>
        <v>244000</v>
      </c>
      <c r="BG20" s="125">
        <f t="shared" si="6"/>
        <v>211000</v>
      </c>
      <c r="BH20" s="125">
        <f t="shared" si="6"/>
        <v>173000</v>
      </c>
      <c r="BI20" s="53" t="s">
        <v>209</v>
      </c>
      <c r="BJ20" s="53" t="s">
        <v>209</v>
      </c>
      <c r="BK20" s="53" t="s">
        <v>209</v>
      </c>
      <c r="BL20" s="53" t="s">
        <v>209</v>
      </c>
      <c r="BM20" s="53" t="s">
        <v>209</v>
      </c>
      <c r="BN20" s="53" t="s">
        <v>209</v>
      </c>
      <c r="BO20" s="53" t="s">
        <v>209</v>
      </c>
      <c r="BP20" s="53" t="s">
        <v>209</v>
      </c>
    </row>
    <row r="22" spans="2:68" x14ac:dyDescent="0.3">
      <c r="B22" s="60" t="s">
        <v>355</v>
      </c>
    </row>
    <row r="23" spans="2:68" x14ac:dyDescent="0.3">
      <c r="B23" s="60"/>
    </row>
    <row r="24" spans="2:68" s="52" customFormat="1" ht="14.5" x14ac:dyDescent="0.35">
      <c r="B24" s="52" t="s">
        <v>415</v>
      </c>
      <c r="D24" s="52" t="s">
        <v>122</v>
      </c>
      <c r="F24" s="52" t="s">
        <v>76</v>
      </c>
      <c r="G24" s="52" t="s">
        <v>0</v>
      </c>
      <c r="H24" s="25">
        <v>40400</v>
      </c>
      <c r="I24" s="25">
        <v>38392</v>
      </c>
      <c r="J24" s="25">
        <v>38886</v>
      </c>
      <c r="K24" s="25">
        <v>55304</v>
      </c>
      <c r="L24" s="25">
        <v>56078</v>
      </c>
      <c r="M24" s="25">
        <v>56539</v>
      </c>
      <c r="N24" s="25">
        <v>60736</v>
      </c>
      <c r="O24" s="25">
        <v>58170</v>
      </c>
      <c r="P24" s="25">
        <v>67260</v>
      </c>
      <c r="Q24" s="25">
        <v>67887</v>
      </c>
      <c r="R24" s="25">
        <v>61137</v>
      </c>
      <c r="S24" s="25">
        <v>61796</v>
      </c>
      <c r="T24" s="25">
        <v>66949</v>
      </c>
      <c r="U24" s="25">
        <v>68329</v>
      </c>
      <c r="V24" s="25">
        <v>68547</v>
      </c>
      <c r="W24" s="25">
        <v>50453</v>
      </c>
      <c r="X24" s="25">
        <v>53108</v>
      </c>
      <c r="Y24" s="25">
        <v>54967</v>
      </c>
      <c r="Z24" s="25">
        <v>65562</v>
      </c>
      <c r="AA24" s="25">
        <v>78880</v>
      </c>
      <c r="AB24" s="25">
        <v>86614</v>
      </c>
      <c r="AC24" s="25">
        <v>82185</v>
      </c>
      <c r="AD24" s="25">
        <v>82605</v>
      </c>
      <c r="AE24" s="25">
        <v>98843</v>
      </c>
      <c r="AF24" s="25">
        <v>104154</v>
      </c>
      <c r="AG24" s="25">
        <v>108562</v>
      </c>
      <c r="AH24" s="25">
        <v>90661</v>
      </c>
      <c r="AI24" s="25">
        <v>76960</v>
      </c>
      <c r="AJ24" s="25">
        <v>105418</v>
      </c>
      <c r="AK24" s="25">
        <v>113494</v>
      </c>
      <c r="AL24" s="25">
        <v>93830</v>
      </c>
      <c r="AM24" s="25">
        <v>113281</v>
      </c>
      <c r="AN24" s="25">
        <v>93900</v>
      </c>
      <c r="AO24" s="25">
        <v>118192</v>
      </c>
      <c r="AP24" s="25">
        <v>106142</v>
      </c>
      <c r="AQ24" s="25">
        <v>108133</v>
      </c>
      <c r="AR24" s="25">
        <v>126422</v>
      </c>
      <c r="AS24" s="25">
        <v>128106</v>
      </c>
      <c r="AT24" s="25">
        <v>158805</v>
      </c>
      <c r="AU24" s="25">
        <v>167166</v>
      </c>
      <c r="AV24" s="25">
        <v>176370</v>
      </c>
      <c r="AW24" s="25">
        <v>182688</v>
      </c>
      <c r="AX24" s="25">
        <v>180003</v>
      </c>
      <c r="AY24" s="25">
        <v>191480</v>
      </c>
      <c r="AZ24" s="25">
        <v>194046</v>
      </c>
      <c r="BA24" s="25">
        <v>195140</v>
      </c>
      <c r="BB24" s="25">
        <v>200540</v>
      </c>
      <c r="BC24" s="25">
        <v>218863</v>
      </c>
      <c r="BD24" s="25">
        <v>228768</v>
      </c>
      <c r="BE24" s="25">
        <v>222845</v>
      </c>
      <c r="BF24" s="25">
        <v>222677</v>
      </c>
      <c r="BG24" s="25">
        <v>253162</v>
      </c>
      <c r="BH24" s="25">
        <v>248066</v>
      </c>
      <c r="BI24" s="53" t="s">
        <v>209</v>
      </c>
      <c r="BJ24" s="53" t="s">
        <v>209</v>
      </c>
      <c r="BK24" s="53" t="s">
        <v>209</v>
      </c>
      <c r="BL24" s="53" t="s">
        <v>209</v>
      </c>
      <c r="BM24" s="53" t="s">
        <v>209</v>
      </c>
      <c r="BN24" s="53" t="s">
        <v>209</v>
      </c>
      <c r="BO24" s="53" t="s">
        <v>209</v>
      </c>
      <c r="BP24" s="53" t="s">
        <v>209</v>
      </c>
    </row>
    <row r="25" spans="2:68" s="52" customFormat="1" ht="14.5" x14ac:dyDescent="0.35">
      <c r="B25" s="52" t="s">
        <v>415</v>
      </c>
      <c r="D25" s="52" t="s">
        <v>327</v>
      </c>
      <c r="F25" s="52" t="s">
        <v>76</v>
      </c>
      <c r="G25" s="52" t="s">
        <v>0</v>
      </c>
      <c r="H25" s="25">
        <v>1002</v>
      </c>
      <c r="I25" s="25">
        <v>976</v>
      </c>
      <c r="J25" s="25">
        <v>999</v>
      </c>
      <c r="K25" s="25">
        <v>1084</v>
      </c>
      <c r="L25" s="25">
        <v>1061</v>
      </c>
      <c r="M25" s="25">
        <v>1114</v>
      </c>
      <c r="N25" s="25">
        <v>1163</v>
      </c>
      <c r="O25" s="25">
        <v>1201</v>
      </c>
      <c r="P25" s="25">
        <v>1198</v>
      </c>
      <c r="Q25" s="25">
        <v>1273</v>
      </c>
      <c r="R25" s="25">
        <v>1247</v>
      </c>
      <c r="S25" s="25">
        <v>1288</v>
      </c>
      <c r="T25" s="25">
        <v>1285</v>
      </c>
      <c r="U25" s="25">
        <v>1317</v>
      </c>
      <c r="V25" s="25">
        <v>1183</v>
      </c>
      <c r="W25" s="25">
        <v>546</v>
      </c>
      <c r="X25" s="25">
        <v>1525</v>
      </c>
      <c r="Y25" s="25">
        <v>1110</v>
      </c>
      <c r="Z25" s="25">
        <v>1039</v>
      </c>
      <c r="AA25" s="25">
        <v>1062</v>
      </c>
      <c r="AB25" s="25">
        <v>1287</v>
      </c>
      <c r="AC25" s="25">
        <v>1434</v>
      </c>
      <c r="AD25" s="25">
        <v>1164</v>
      </c>
      <c r="AE25" s="25">
        <v>1261</v>
      </c>
      <c r="AF25" s="25">
        <v>103</v>
      </c>
      <c r="AG25" s="25">
        <v>1084</v>
      </c>
      <c r="AH25" s="25">
        <v>1221</v>
      </c>
      <c r="AI25" s="25">
        <v>1479</v>
      </c>
      <c r="AJ25" s="25">
        <v>1698</v>
      </c>
      <c r="AK25" s="25">
        <v>1388</v>
      </c>
      <c r="AL25" s="25">
        <v>1440</v>
      </c>
      <c r="AM25" s="25">
        <v>1279</v>
      </c>
      <c r="AN25" s="25">
        <v>979</v>
      </c>
      <c r="AO25" s="25">
        <v>1505</v>
      </c>
      <c r="AP25" s="25">
        <v>1098</v>
      </c>
      <c r="AQ25" s="25">
        <v>684</v>
      </c>
      <c r="AR25" s="25">
        <v>595</v>
      </c>
      <c r="AS25" s="25">
        <v>1031</v>
      </c>
      <c r="AT25" s="25">
        <v>1635</v>
      </c>
      <c r="AU25" s="25">
        <v>1607</v>
      </c>
      <c r="AV25" s="25">
        <v>1015</v>
      </c>
      <c r="AW25" s="25">
        <v>797</v>
      </c>
      <c r="AX25" s="25">
        <v>2740</v>
      </c>
      <c r="AY25" s="25">
        <v>1453</v>
      </c>
      <c r="AZ25" s="25">
        <v>3842</v>
      </c>
      <c r="BA25" s="25">
        <v>4082</v>
      </c>
      <c r="BB25" s="25">
        <v>3504</v>
      </c>
      <c r="BC25" s="25">
        <v>3518</v>
      </c>
      <c r="BD25" s="25">
        <v>6997</v>
      </c>
      <c r="BE25" s="25">
        <v>3932</v>
      </c>
      <c r="BF25" s="25">
        <v>4900</v>
      </c>
      <c r="BG25" s="25">
        <v>1935</v>
      </c>
      <c r="BH25" s="25">
        <v>4705</v>
      </c>
      <c r="BI25" s="53" t="s">
        <v>209</v>
      </c>
      <c r="BJ25" s="53" t="s">
        <v>209</v>
      </c>
      <c r="BK25" s="53" t="s">
        <v>209</v>
      </c>
      <c r="BL25" s="53" t="s">
        <v>209</v>
      </c>
      <c r="BM25" s="53" t="s">
        <v>209</v>
      </c>
      <c r="BN25" s="53" t="s">
        <v>209</v>
      </c>
      <c r="BO25" s="53" t="s">
        <v>209</v>
      </c>
      <c r="BP25" s="53" t="s">
        <v>209</v>
      </c>
    </row>
    <row r="26" spans="2:68" s="52" customFormat="1" ht="14.5" x14ac:dyDescent="0.35">
      <c r="B26" s="52" t="s">
        <v>415</v>
      </c>
      <c r="D26" s="52" t="s">
        <v>123</v>
      </c>
      <c r="F26" s="52" t="s">
        <v>76</v>
      </c>
      <c r="G26" s="52" t="s">
        <v>0</v>
      </c>
      <c r="H26" s="25">
        <v>1425</v>
      </c>
      <c r="I26" s="25">
        <v>1425</v>
      </c>
      <c r="J26" s="25">
        <v>1402</v>
      </c>
      <c r="K26" s="25">
        <v>1402</v>
      </c>
      <c r="L26" s="25">
        <v>1692</v>
      </c>
      <c r="M26" s="25">
        <v>1742</v>
      </c>
      <c r="N26" s="25">
        <v>1690</v>
      </c>
      <c r="O26" s="25">
        <v>2409</v>
      </c>
      <c r="P26" s="25">
        <v>2637</v>
      </c>
      <c r="Q26" s="25">
        <v>3090</v>
      </c>
      <c r="R26" s="25">
        <v>3409</v>
      </c>
      <c r="S26" s="25">
        <v>2090</v>
      </c>
      <c r="T26" s="25">
        <v>1820</v>
      </c>
      <c r="U26" s="25">
        <v>2042</v>
      </c>
      <c r="V26" s="25">
        <v>1735</v>
      </c>
      <c r="W26" s="25">
        <v>2203</v>
      </c>
      <c r="X26" s="25">
        <v>2312</v>
      </c>
      <c r="Y26" s="25">
        <v>1082</v>
      </c>
      <c r="Z26" s="25">
        <v>2380</v>
      </c>
      <c r="AA26" s="25">
        <v>4744</v>
      </c>
      <c r="AB26" s="25">
        <v>4887</v>
      </c>
      <c r="AC26" s="25">
        <v>4991</v>
      </c>
      <c r="AD26" s="25">
        <v>4810</v>
      </c>
      <c r="AE26" s="25">
        <v>4965</v>
      </c>
      <c r="AF26" s="25">
        <v>2812</v>
      </c>
      <c r="AG26" s="25">
        <v>2501</v>
      </c>
      <c r="AH26" s="25">
        <v>3861</v>
      </c>
      <c r="AI26" s="25">
        <v>4149</v>
      </c>
      <c r="AJ26" s="25">
        <v>4292</v>
      </c>
      <c r="AK26" s="25">
        <v>4755</v>
      </c>
      <c r="AL26" s="25">
        <v>4584</v>
      </c>
      <c r="AM26" s="25">
        <v>5132</v>
      </c>
      <c r="AN26" s="25">
        <v>5785</v>
      </c>
      <c r="AO26" s="25">
        <v>5709</v>
      </c>
      <c r="AP26" s="25">
        <v>8580</v>
      </c>
      <c r="AQ26" s="25">
        <v>6591</v>
      </c>
      <c r="AR26" s="25">
        <v>6821</v>
      </c>
      <c r="AS26" s="25">
        <v>7359</v>
      </c>
      <c r="AT26" s="25">
        <v>4147</v>
      </c>
      <c r="AU26" s="25">
        <v>4501</v>
      </c>
      <c r="AV26" s="25">
        <v>3298</v>
      </c>
      <c r="AW26" s="25">
        <v>2885</v>
      </c>
      <c r="AX26" s="25">
        <v>1753</v>
      </c>
      <c r="AY26" s="25">
        <v>2148</v>
      </c>
      <c r="AZ26" s="25">
        <v>1950</v>
      </c>
      <c r="BA26" s="25">
        <v>2278</v>
      </c>
      <c r="BB26" s="25">
        <v>2634</v>
      </c>
      <c r="BC26" s="25">
        <v>2190</v>
      </c>
      <c r="BD26" s="25">
        <v>2245</v>
      </c>
      <c r="BE26" s="25">
        <v>1603</v>
      </c>
      <c r="BF26" s="25">
        <v>1803</v>
      </c>
      <c r="BG26" s="25">
        <v>1854</v>
      </c>
      <c r="BH26" s="25">
        <v>2366</v>
      </c>
      <c r="BI26" s="53" t="s">
        <v>209</v>
      </c>
      <c r="BJ26" s="53" t="s">
        <v>209</v>
      </c>
      <c r="BK26" s="53" t="s">
        <v>209</v>
      </c>
      <c r="BL26" s="53" t="s">
        <v>209</v>
      </c>
      <c r="BM26" s="53" t="s">
        <v>209</v>
      </c>
      <c r="BN26" s="53" t="s">
        <v>209</v>
      </c>
      <c r="BO26" s="53" t="s">
        <v>209</v>
      </c>
      <c r="BP26" s="53" t="s">
        <v>209</v>
      </c>
    </row>
    <row r="27" spans="2:68" s="52" customFormat="1" ht="14.5" x14ac:dyDescent="0.35">
      <c r="B27" s="52" t="s">
        <v>415</v>
      </c>
      <c r="D27" s="52" t="s">
        <v>366</v>
      </c>
      <c r="F27" s="52" t="s">
        <v>76</v>
      </c>
      <c r="G27" s="52" t="s">
        <v>0</v>
      </c>
      <c r="H27" s="25">
        <v>3499</v>
      </c>
      <c r="I27" s="25">
        <v>3305</v>
      </c>
      <c r="J27" s="25">
        <v>3370</v>
      </c>
      <c r="K27" s="25">
        <v>4763</v>
      </c>
      <c r="L27" s="25">
        <v>4798</v>
      </c>
      <c r="M27" s="25">
        <v>4887</v>
      </c>
      <c r="N27" s="25">
        <v>5256</v>
      </c>
      <c r="O27" s="25">
        <v>5000</v>
      </c>
      <c r="P27" s="25">
        <v>5804</v>
      </c>
      <c r="Q27" s="25">
        <v>5883</v>
      </c>
      <c r="R27" s="25">
        <v>5259</v>
      </c>
      <c r="S27" s="25">
        <v>5293</v>
      </c>
      <c r="T27" s="25">
        <v>5772</v>
      </c>
      <c r="U27" s="25">
        <v>5891</v>
      </c>
      <c r="V27" s="25">
        <v>5908</v>
      </c>
      <c r="W27" s="25">
        <v>4283</v>
      </c>
      <c r="X27" s="25">
        <v>4489</v>
      </c>
      <c r="Y27" s="25">
        <v>4690</v>
      </c>
      <c r="Z27" s="25">
        <v>5618</v>
      </c>
      <c r="AA27" s="25">
        <v>6824</v>
      </c>
      <c r="AB27" s="25">
        <v>7482</v>
      </c>
      <c r="AC27" s="25">
        <v>7078</v>
      </c>
      <c r="AD27" s="25">
        <v>7132</v>
      </c>
      <c r="AE27" s="25">
        <v>8561</v>
      </c>
      <c r="AF27" s="25">
        <v>9041</v>
      </c>
      <c r="AG27" s="25">
        <v>9391</v>
      </c>
      <c r="AH27" s="25">
        <v>7822</v>
      </c>
      <c r="AI27" s="25">
        <v>6502</v>
      </c>
      <c r="AJ27" s="25">
        <v>9099</v>
      </c>
      <c r="AK27" s="25">
        <v>9665</v>
      </c>
      <c r="AL27" s="25">
        <v>7930</v>
      </c>
      <c r="AM27" s="25">
        <v>9735</v>
      </c>
      <c r="AN27" s="25">
        <v>8104</v>
      </c>
      <c r="AO27" s="25">
        <v>10219</v>
      </c>
      <c r="AP27" s="25">
        <v>9188</v>
      </c>
      <c r="AQ27" s="25">
        <v>9159</v>
      </c>
      <c r="AR27" s="25">
        <v>10757</v>
      </c>
      <c r="AS27" s="25">
        <v>10851</v>
      </c>
      <c r="AT27" s="25">
        <v>13626</v>
      </c>
      <c r="AU27" s="25">
        <v>14267</v>
      </c>
      <c r="AV27" s="25">
        <v>15129</v>
      </c>
      <c r="AW27" s="25">
        <v>15659</v>
      </c>
      <c r="AX27" s="25">
        <v>15391</v>
      </c>
      <c r="AY27" s="25">
        <v>16388</v>
      </c>
      <c r="AZ27" s="25">
        <v>16641</v>
      </c>
      <c r="BA27" s="25">
        <v>16835</v>
      </c>
      <c r="BB27" s="25">
        <v>17128</v>
      </c>
      <c r="BC27" s="25">
        <v>18770</v>
      </c>
      <c r="BD27" s="25">
        <v>19624</v>
      </c>
      <c r="BE27" s="25">
        <v>19161</v>
      </c>
      <c r="BF27" s="25">
        <v>19130</v>
      </c>
      <c r="BG27" s="25">
        <v>21773</v>
      </c>
      <c r="BH27" s="25">
        <v>21307</v>
      </c>
      <c r="BI27" s="53" t="s">
        <v>209</v>
      </c>
      <c r="BJ27" s="53" t="s">
        <v>209</v>
      </c>
      <c r="BK27" s="53" t="s">
        <v>209</v>
      </c>
      <c r="BL27" s="53" t="s">
        <v>209</v>
      </c>
      <c r="BM27" s="53" t="s">
        <v>209</v>
      </c>
      <c r="BN27" s="53" t="s">
        <v>209</v>
      </c>
      <c r="BO27" s="53" t="s">
        <v>209</v>
      </c>
      <c r="BP27" s="53" t="s">
        <v>209</v>
      </c>
    </row>
    <row r="28" spans="2:68" s="52" customFormat="1" ht="14.5" x14ac:dyDescent="0.35">
      <c r="B28" s="52" t="s">
        <v>415</v>
      </c>
      <c r="D28" s="52" t="s">
        <v>124</v>
      </c>
      <c r="F28" s="52" t="s">
        <v>76</v>
      </c>
      <c r="G28" s="52" t="s">
        <v>0</v>
      </c>
      <c r="H28" s="25">
        <v>163</v>
      </c>
      <c r="I28" s="25">
        <v>166</v>
      </c>
      <c r="J28" s="25">
        <v>236</v>
      </c>
      <c r="K28" s="25">
        <v>198</v>
      </c>
      <c r="L28" s="25">
        <v>202</v>
      </c>
      <c r="M28" s="25">
        <v>201</v>
      </c>
      <c r="N28" s="25">
        <v>219</v>
      </c>
      <c r="O28" s="25">
        <v>229</v>
      </c>
      <c r="P28" s="25">
        <v>304</v>
      </c>
      <c r="Q28" s="25">
        <v>333</v>
      </c>
      <c r="R28" s="25">
        <v>418</v>
      </c>
      <c r="S28" s="25">
        <v>477</v>
      </c>
      <c r="T28" s="25">
        <v>513</v>
      </c>
      <c r="U28" s="25">
        <v>530</v>
      </c>
      <c r="V28" s="25">
        <v>289</v>
      </c>
      <c r="W28" s="25">
        <v>570</v>
      </c>
      <c r="X28" s="25">
        <v>765</v>
      </c>
      <c r="Y28" s="25">
        <v>1127</v>
      </c>
      <c r="Z28" s="25">
        <v>1264</v>
      </c>
      <c r="AA28" s="25">
        <v>1286</v>
      </c>
      <c r="AB28" s="25">
        <v>1418</v>
      </c>
      <c r="AC28" s="25">
        <v>1528</v>
      </c>
      <c r="AD28" s="25">
        <v>1431</v>
      </c>
      <c r="AE28" s="25">
        <v>1555</v>
      </c>
      <c r="AF28" s="25">
        <v>858</v>
      </c>
      <c r="AG28" s="25">
        <v>815</v>
      </c>
      <c r="AH28" s="25">
        <v>1090</v>
      </c>
      <c r="AI28" s="25">
        <v>736</v>
      </c>
      <c r="AJ28" s="25">
        <v>996</v>
      </c>
      <c r="AK28" s="25">
        <v>1107</v>
      </c>
      <c r="AL28" s="25">
        <v>540</v>
      </c>
      <c r="AM28" s="25">
        <v>315</v>
      </c>
      <c r="AN28" s="25">
        <v>147</v>
      </c>
      <c r="AO28" s="25">
        <v>274</v>
      </c>
      <c r="AP28" s="25">
        <v>426</v>
      </c>
      <c r="AQ28" s="25">
        <v>1668</v>
      </c>
      <c r="AR28" s="25">
        <v>1769</v>
      </c>
      <c r="AS28" s="25">
        <v>2308</v>
      </c>
      <c r="AT28" s="25">
        <v>1960</v>
      </c>
      <c r="AU28" s="25">
        <v>2194</v>
      </c>
      <c r="AV28" s="25">
        <v>2786</v>
      </c>
      <c r="AW28" s="25">
        <v>2788</v>
      </c>
      <c r="AX28" s="25">
        <v>2716</v>
      </c>
      <c r="AY28" s="25">
        <v>3281</v>
      </c>
      <c r="AZ28" s="25">
        <v>5417</v>
      </c>
      <c r="BA28" s="25">
        <v>5023</v>
      </c>
      <c r="BB28" s="25">
        <v>5614</v>
      </c>
      <c r="BC28" s="25">
        <v>5516</v>
      </c>
      <c r="BD28" s="25">
        <v>5652</v>
      </c>
      <c r="BE28" s="25">
        <v>6518</v>
      </c>
      <c r="BF28" s="25">
        <v>7394</v>
      </c>
      <c r="BG28" s="25">
        <v>8301</v>
      </c>
      <c r="BH28" s="25">
        <v>8169</v>
      </c>
      <c r="BI28" s="53" t="s">
        <v>209</v>
      </c>
      <c r="BJ28" s="53" t="s">
        <v>209</v>
      </c>
      <c r="BK28" s="53" t="s">
        <v>209</v>
      </c>
      <c r="BL28" s="53" t="s">
        <v>209</v>
      </c>
      <c r="BM28" s="53" t="s">
        <v>209</v>
      </c>
      <c r="BN28" s="53" t="s">
        <v>209</v>
      </c>
      <c r="BO28" s="53" t="s">
        <v>209</v>
      </c>
      <c r="BP28" s="53" t="s">
        <v>209</v>
      </c>
    </row>
    <row r="29" spans="2:68" s="52" customFormat="1" ht="14.5" x14ac:dyDescent="0.35"/>
    <row r="37" spans="2:68" x14ac:dyDescent="0.3">
      <c r="B37" s="60" t="s">
        <v>321</v>
      </c>
      <c r="E37" s="9" t="s">
        <v>328</v>
      </c>
      <c r="F37" s="9" t="s">
        <v>329</v>
      </c>
      <c r="G37" s="121"/>
    </row>
    <row r="38" spans="2:68" x14ac:dyDescent="0.3">
      <c r="G38" s="131"/>
    </row>
    <row r="39" spans="2:68" ht="14.5" x14ac:dyDescent="0.35">
      <c r="B39" s="52"/>
      <c r="C39" s="52"/>
      <c r="D39" s="52" t="s">
        <v>429</v>
      </c>
      <c r="E39" s="272">
        <f>0.26*0.67</f>
        <v>0.17420000000000002</v>
      </c>
      <c r="F39" s="189">
        <f t="shared" ref="F39:F45" si="7">1-E39</f>
        <v>0.82579999999999998</v>
      </c>
      <c r="G39" s="131"/>
      <c r="H39" s="125">
        <f>H14*$F39</f>
        <v>23948.2</v>
      </c>
      <c r="I39" s="125">
        <f t="shared" ref="I39:BH39" si="8">I14*$F39</f>
        <v>22296.6</v>
      </c>
      <c r="J39" s="125">
        <f t="shared" si="8"/>
        <v>23122.399999999998</v>
      </c>
      <c r="K39" s="125">
        <f t="shared" si="8"/>
        <v>32206.2</v>
      </c>
      <c r="L39" s="125">
        <f t="shared" si="8"/>
        <v>32206.2</v>
      </c>
      <c r="M39" s="125">
        <f t="shared" si="8"/>
        <v>33032</v>
      </c>
      <c r="N39" s="125">
        <f t="shared" si="8"/>
        <v>35509.4</v>
      </c>
      <c r="O39" s="125">
        <f t="shared" si="8"/>
        <v>33857.799999999996</v>
      </c>
      <c r="P39" s="125">
        <f t="shared" si="8"/>
        <v>39638.400000000001</v>
      </c>
      <c r="Q39" s="125">
        <f t="shared" si="8"/>
        <v>39638.400000000001</v>
      </c>
      <c r="R39" s="125">
        <f t="shared" si="8"/>
        <v>35509.4</v>
      </c>
      <c r="S39" s="125">
        <f t="shared" si="8"/>
        <v>36335.199999999997</v>
      </c>
      <c r="T39" s="125">
        <f t="shared" si="8"/>
        <v>39638.400000000001</v>
      </c>
      <c r="U39" s="125">
        <f t="shared" si="8"/>
        <v>40464.199999999997</v>
      </c>
      <c r="V39" s="125">
        <f t="shared" si="8"/>
        <v>40464.199999999997</v>
      </c>
      <c r="W39" s="125">
        <f t="shared" si="8"/>
        <v>28903</v>
      </c>
      <c r="X39" s="125">
        <f t="shared" si="8"/>
        <v>30554.6</v>
      </c>
      <c r="Y39" s="125">
        <f t="shared" si="8"/>
        <v>32206.2</v>
      </c>
      <c r="Z39" s="125">
        <f t="shared" si="8"/>
        <v>37986.799999999996</v>
      </c>
      <c r="AA39" s="125">
        <f t="shared" si="8"/>
        <v>46244.799999999996</v>
      </c>
      <c r="AB39" s="125">
        <f t="shared" si="8"/>
        <v>51199.6</v>
      </c>
      <c r="AC39" s="125">
        <f t="shared" si="8"/>
        <v>47896.4</v>
      </c>
      <c r="AD39" s="125">
        <f t="shared" si="8"/>
        <v>48722.2</v>
      </c>
      <c r="AE39" s="125">
        <f t="shared" si="8"/>
        <v>57806</v>
      </c>
      <c r="AF39" s="125">
        <f t="shared" si="8"/>
        <v>61109.2</v>
      </c>
      <c r="AG39" s="125">
        <f t="shared" si="8"/>
        <v>63586.6</v>
      </c>
      <c r="AH39" s="125">
        <f t="shared" si="8"/>
        <v>52851.199999999997</v>
      </c>
      <c r="AI39" s="125">
        <f t="shared" si="8"/>
        <v>44593.2</v>
      </c>
      <c r="AJ39" s="125">
        <f t="shared" si="8"/>
        <v>61935</v>
      </c>
      <c r="AK39" s="125">
        <f t="shared" si="8"/>
        <v>66064</v>
      </c>
      <c r="AL39" s="125">
        <f t="shared" si="8"/>
        <v>53677</v>
      </c>
      <c r="AM39" s="125">
        <f t="shared" si="8"/>
        <v>66064</v>
      </c>
      <c r="AN39" s="125">
        <f t="shared" si="8"/>
        <v>55328.6</v>
      </c>
      <c r="AO39" s="125">
        <f t="shared" si="8"/>
        <v>69367.199999999997</v>
      </c>
      <c r="AP39" s="125">
        <f t="shared" si="8"/>
        <v>62760.799999999996</v>
      </c>
      <c r="AQ39" s="125">
        <f t="shared" si="8"/>
        <v>61935</v>
      </c>
      <c r="AR39" s="125">
        <f t="shared" si="8"/>
        <v>73496.2</v>
      </c>
      <c r="AS39" s="125">
        <f t="shared" si="8"/>
        <v>73496.2</v>
      </c>
      <c r="AT39" s="125">
        <f t="shared" si="8"/>
        <v>92489.599999999991</v>
      </c>
      <c r="AU39" s="125">
        <f t="shared" si="8"/>
        <v>96618.599999999991</v>
      </c>
      <c r="AV39" s="125">
        <f t="shared" si="8"/>
        <v>103225</v>
      </c>
      <c r="AW39" s="125">
        <f t="shared" si="8"/>
        <v>106528.2</v>
      </c>
      <c r="AX39" s="125">
        <f t="shared" si="8"/>
        <v>104876.59999999999</v>
      </c>
      <c r="AY39" s="125">
        <f t="shared" si="8"/>
        <v>111483</v>
      </c>
      <c r="AZ39" s="125">
        <f t="shared" si="8"/>
        <v>113134.59999999999</v>
      </c>
      <c r="BA39" s="125">
        <f t="shared" si="8"/>
        <v>146992.4</v>
      </c>
      <c r="BB39" s="125">
        <f t="shared" si="8"/>
        <v>149469.79999999999</v>
      </c>
      <c r="BC39" s="125">
        <f t="shared" si="8"/>
        <v>163508.4</v>
      </c>
      <c r="BD39" s="125">
        <f t="shared" si="8"/>
        <v>173418</v>
      </c>
      <c r="BE39" s="125">
        <f t="shared" si="8"/>
        <v>169289</v>
      </c>
      <c r="BF39" s="125">
        <f t="shared" si="8"/>
        <v>168463.19999999998</v>
      </c>
      <c r="BG39" s="125">
        <f t="shared" si="8"/>
        <v>192411.4</v>
      </c>
      <c r="BH39" s="125">
        <f t="shared" si="8"/>
        <v>188282.4</v>
      </c>
      <c r="BI39" s="204" t="s">
        <v>246</v>
      </c>
      <c r="BJ39" s="204" t="s">
        <v>246</v>
      </c>
      <c r="BK39" s="204" t="s">
        <v>246</v>
      </c>
      <c r="BL39" s="204" t="s">
        <v>246</v>
      </c>
      <c r="BM39" s="204" t="s">
        <v>246</v>
      </c>
      <c r="BN39" s="204" t="s">
        <v>246</v>
      </c>
      <c r="BO39" s="204" t="s">
        <v>246</v>
      </c>
      <c r="BP39" s="204" t="s">
        <v>246</v>
      </c>
    </row>
    <row r="40" spans="2:68" ht="14.5" x14ac:dyDescent="0.35">
      <c r="B40" s="52"/>
      <c r="C40" s="52"/>
      <c r="D40" s="52" t="s">
        <v>77</v>
      </c>
      <c r="E40" s="272">
        <v>0.75960000000000005</v>
      </c>
      <c r="F40" s="189">
        <f t="shared" si="7"/>
        <v>0.24039999999999995</v>
      </c>
      <c r="G40" s="131"/>
      <c r="H40" s="125">
        <f>H15*$F40</f>
        <v>240.39999999999995</v>
      </c>
      <c r="I40" s="125">
        <f t="shared" ref="I40:BH40" si="9">I15*$F40</f>
        <v>240.39999999999995</v>
      </c>
      <c r="J40" s="125">
        <f t="shared" si="9"/>
        <v>0</v>
      </c>
      <c r="K40" s="125">
        <f t="shared" si="9"/>
        <v>240.39999999999995</v>
      </c>
      <c r="L40" s="125">
        <f t="shared" si="9"/>
        <v>240.39999999999995</v>
      </c>
      <c r="M40" s="125">
        <f t="shared" si="9"/>
        <v>240.39999999999995</v>
      </c>
      <c r="N40" s="125">
        <f t="shared" si="9"/>
        <v>240.39999999999995</v>
      </c>
      <c r="O40" s="125">
        <f t="shared" si="9"/>
        <v>240.39999999999995</v>
      </c>
      <c r="P40" s="125">
        <f t="shared" si="9"/>
        <v>240.39999999999995</v>
      </c>
      <c r="Q40" s="125">
        <f t="shared" si="9"/>
        <v>240.39999999999995</v>
      </c>
      <c r="R40" s="125">
        <f t="shared" si="9"/>
        <v>240.39999999999995</v>
      </c>
      <c r="S40" s="125">
        <f t="shared" si="9"/>
        <v>240.39999999999995</v>
      </c>
      <c r="T40" s="125">
        <f t="shared" si="9"/>
        <v>240.39999999999995</v>
      </c>
      <c r="U40" s="125">
        <f t="shared" si="9"/>
        <v>240.39999999999995</v>
      </c>
      <c r="V40" s="125">
        <f t="shared" si="9"/>
        <v>240.39999999999995</v>
      </c>
      <c r="W40" s="125">
        <f t="shared" si="9"/>
        <v>240.39999999999995</v>
      </c>
      <c r="X40" s="125">
        <f t="shared" si="9"/>
        <v>240.39999999999995</v>
      </c>
      <c r="Y40" s="125">
        <f t="shared" si="9"/>
        <v>240.39999999999995</v>
      </c>
      <c r="Z40" s="125">
        <f t="shared" si="9"/>
        <v>240.39999999999995</v>
      </c>
      <c r="AA40" s="125">
        <f t="shared" si="9"/>
        <v>240.39999999999995</v>
      </c>
      <c r="AB40" s="125">
        <f t="shared" si="9"/>
        <v>240.39999999999995</v>
      </c>
      <c r="AC40" s="125">
        <f t="shared" si="9"/>
        <v>480.7999999999999</v>
      </c>
      <c r="AD40" s="125">
        <f t="shared" si="9"/>
        <v>240.39999999999995</v>
      </c>
      <c r="AE40" s="125">
        <f t="shared" si="9"/>
        <v>240.39999999999995</v>
      </c>
      <c r="AF40" s="125">
        <f t="shared" si="9"/>
        <v>480.7999999999999</v>
      </c>
      <c r="AG40" s="125">
        <f t="shared" si="9"/>
        <v>961.5999999999998</v>
      </c>
      <c r="AH40" s="125">
        <f t="shared" si="9"/>
        <v>480.7999999999999</v>
      </c>
      <c r="AI40" s="125">
        <f t="shared" si="9"/>
        <v>721.19999999999982</v>
      </c>
      <c r="AJ40" s="125">
        <f t="shared" si="9"/>
        <v>961.5999999999998</v>
      </c>
      <c r="AK40" s="125">
        <f t="shared" si="9"/>
        <v>1201.9999999999998</v>
      </c>
      <c r="AL40" s="125">
        <f t="shared" si="9"/>
        <v>1201.9999999999998</v>
      </c>
      <c r="AM40" s="125">
        <f t="shared" si="9"/>
        <v>1201.9999999999998</v>
      </c>
      <c r="AN40" s="125">
        <f t="shared" si="9"/>
        <v>961.5999999999998</v>
      </c>
      <c r="AO40" s="125">
        <f t="shared" si="9"/>
        <v>1442.3999999999996</v>
      </c>
      <c r="AP40" s="125">
        <f t="shared" si="9"/>
        <v>1201.9999999999998</v>
      </c>
      <c r="AQ40" s="125">
        <f t="shared" si="9"/>
        <v>1923.1999999999996</v>
      </c>
      <c r="AR40" s="125">
        <f t="shared" si="9"/>
        <v>1923.1999999999996</v>
      </c>
      <c r="AS40" s="125">
        <f t="shared" si="9"/>
        <v>7211.9999999999982</v>
      </c>
      <c r="AT40" s="125">
        <f t="shared" si="9"/>
        <v>5769.5999999999985</v>
      </c>
      <c r="AU40" s="125">
        <f t="shared" si="9"/>
        <v>7211.9999999999982</v>
      </c>
      <c r="AV40" s="125">
        <f t="shared" si="9"/>
        <v>6971.5999999999985</v>
      </c>
      <c r="AW40" s="125">
        <f t="shared" si="9"/>
        <v>7452.3999999999987</v>
      </c>
      <c r="AX40" s="125">
        <f t="shared" si="9"/>
        <v>8654.3999999999978</v>
      </c>
      <c r="AY40" s="125">
        <f t="shared" si="9"/>
        <v>13221.999999999996</v>
      </c>
      <c r="AZ40" s="125">
        <f t="shared" si="9"/>
        <v>24039.999999999996</v>
      </c>
      <c r="BA40" s="125">
        <f t="shared" si="9"/>
        <v>36059.999999999993</v>
      </c>
      <c r="BB40" s="125">
        <f t="shared" si="9"/>
        <v>48079.999999999993</v>
      </c>
      <c r="BC40" s="125">
        <f t="shared" si="9"/>
        <v>125007.99999999997</v>
      </c>
      <c r="BD40" s="125">
        <f t="shared" si="9"/>
        <v>104573.99999999997</v>
      </c>
      <c r="BE40" s="125">
        <f t="shared" si="9"/>
        <v>93755.999999999985</v>
      </c>
      <c r="BF40" s="125">
        <f t="shared" si="9"/>
        <v>102169.99999999997</v>
      </c>
      <c r="BG40" s="125">
        <f t="shared" si="9"/>
        <v>105775.99999999997</v>
      </c>
      <c r="BH40" s="125">
        <f t="shared" si="9"/>
        <v>110583.99999999997</v>
      </c>
      <c r="BI40" s="204" t="s">
        <v>246</v>
      </c>
      <c r="BJ40" s="204" t="s">
        <v>246</v>
      </c>
      <c r="BK40" s="204" t="s">
        <v>246</v>
      </c>
      <c r="BL40" s="204" t="s">
        <v>246</v>
      </c>
      <c r="BM40" s="204" t="s">
        <v>246</v>
      </c>
      <c r="BN40" s="204" t="s">
        <v>246</v>
      </c>
      <c r="BO40" s="204" t="s">
        <v>246</v>
      </c>
      <c r="BP40" s="204" t="s">
        <v>246</v>
      </c>
    </row>
    <row r="41" spans="2:68" ht="14.5" x14ac:dyDescent="0.35">
      <c r="B41" s="52"/>
      <c r="C41" s="52"/>
      <c r="D41" s="52" t="s">
        <v>78</v>
      </c>
      <c r="E41" s="272">
        <v>0.1</v>
      </c>
      <c r="F41" s="189">
        <f t="shared" si="7"/>
        <v>0.9</v>
      </c>
      <c r="G41" s="131"/>
      <c r="H41" s="125">
        <f>H16*$F41</f>
        <v>0</v>
      </c>
      <c r="I41" s="125">
        <f t="shared" ref="I41:BH41" si="10">I16*$F41</f>
        <v>0</v>
      </c>
      <c r="J41" s="125">
        <f t="shared" si="10"/>
        <v>0</v>
      </c>
      <c r="K41" s="125">
        <f t="shared" si="10"/>
        <v>0</v>
      </c>
      <c r="L41" s="125">
        <f t="shared" si="10"/>
        <v>0</v>
      </c>
      <c r="M41" s="125">
        <f t="shared" si="10"/>
        <v>900</v>
      </c>
      <c r="N41" s="125">
        <f t="shared" si="10"/>
        <v>0</v>
      </c>
      <c r="O41" s="125">
        <f t="shared" si="10"/>
        <v>0</v>
      </c>
      <c r="P41" s="125">
        <f t="shared" si="10"/>
        <v>0</v>
      </c>
      <c r="Q41" s="125">
        <f t="shared" si="10"/>
        <v>0</v>
      </c>
      <c r="R41" s="125">
        <f t="shared" si="10"/>
        <v>0</v>
      </c>
      <c r="S41" s="125">
        <f t="shared" si="10"/>
        <v>0</v>
      </c>
      <c r="T41" s="125">
        <f t="shared" si="10"/>
        <v>0</v>
      </c>
      <c r="U41" s="125">
        <f t="shared" si="10"/>
        <v>0</v>
      </c>
      <c r="V41" s="125">
        <f t="shared" si="10"/>
        <v>0</v>
      </c>
      <c r="W41" s="125">
        <f t="shared" si="10"/>
        <v>0</v>
      </c>
      <c r="X41" s="125">
        <f t="shared" si="10"/>
        <v>0</v>
      </c>
      <c r="Y41" s="125">
        <f t="shared" si="10"/>
        <v>0</v>
      </c>
      <c r="Z41" s="125">
        <f t="shared" si="10"/>
        <v>0</v>
      </c>
      <c r="AA41" s="125">
        <f t="shared" si="10"/>
        <v>0</v>
      </c>
      <c r="AB41" s="125">
        <f t="shared" si="10"/>
        <v>0</v>
      </c>
      <c r="AC41" s="125">
        <f t="shared" si="10"/>
        <v>0</v>
      </c>
      <c r="AD41" s="125">
        <f t="shared" si="10"/>
        <v>0</v>
      </c>
      <c r="AE41" s="125">
        <f t="shared" si="10"/>
        <v>0</v>
      </c>
      <c r="AF41" s="125">
        <f t="shared" si="10"/>
        <v>0</v>
      </c>
      <c r="AG41" s="125">
        <f t="shared" si="10"/>
        <v>0</v>
      </c>
      <c r="AH41" s="125">
        <f t="shared" si="10"/>
        <v>0</v>
      </c>
      <c r="AI41" s="125">
        <f t="shared" si="10"/>
        <v>0</v>
      </c>
      <c r="AJ41" s="125">
        <f t="shared" si="10"/>
        <v>0</v>
      </c>
      <c r="AK41" s="125">
        <f t="shared" si="10"/>
        <v>0</v>
      </c>
      <c r="AL41" s="125">
        <f t="shared" si="10"/>
        <v>0</v>
      </c>
      <c r="AM41" s="125">
        <f t="shared" si="10"/>
        <v>0</v>
      </c>
      <c r="AN41" s="125">
        <f t="shared" si="10"/>
        <v>0</v>
      </c>
      <c r="AO41" s="125">
        <f t="shared" si="10"/>
        <v>0</v>
      </c>
      <c r="AP41" s="125">
        <f t="shared" si="10"/>
        <v>0</v>
      </c>
      <c r="AQ41" s="125">
        <f t="shared" si="10"/>
        <v>0</v>
      </c>
      <c r="AR41" s="125">
        <f t="shared" si="10"/>
        <v>0</v>
      </c>
      <c r="AS41" s="125">
        <f t="shared" si="10"/>
        <v>0</v>
      </c>
      <c r="AT41" s="125">
        <f t="shared" si="10"/>
        <v>0</v>
      </c>
      <c r="AU41" s="125">
        <f t="shared" si="10"/>
        <v>0</v>
      </c>
      <c r="AV41" s="125">
        <f t="shared" si="10"/>
        <v>0</v>
      </c>
      <c r="AW41" s="125">
        <f t="shared" si="10"/>
        <v>0</v>
      </c>
      <c r="AX41" s="125">
        <f t="shared" si="10"/>
        <v>0</v>
      </c>
      <c r="AY41" s="125">
        <f t="shared" si="10"/>
        <v>0</v>
      </c>
      <c r="AZ41" s="125">
        <f t="shared" si="10"/>
        <v>0</v>
      </c>
      <c r="BA41" s="125">
        <f t="shared" si="10"/>
        <v>0</v>
      </c>
      <c r="BB41" s="125">
        <f t="shared" si="10"/>
        <v>1800</v>
      </c>
      <c r="BC41" s="125">
        <f t="shared" si="10"/>
        <v>0</v>
      </c>
      <c r="BD41" s="125">
        <f t="shared" si="10"/>
        <v>4500</v>
      </c>
      <c r="BE41" s="125">
        <f t="shared" si="10"/>
        <v>3600</v>
      </c>
      <c r="BF41" s="125">
        <f t="shared" si="10"/>
        <v>3600</v>
      </c>
      <c r="BG41" s="125">
        <f t="shared" si="10"/>
        <v>0</v>
      </c>
      <c r="BH41" s="125">
        <f t="shared" si="10"/>
        <v>4500</v>
      </c>
      <c r="BI41" s="204" t="s">
        <v>246</v>
      </c>
      <c r="BJ41" s="204" t="s">
        <v>246</v>
      </c>
      <c r="BK41" s="204" t="s">
        <v>246</v>
      </c>
      <c r="BL41" s="204" t="s">
        <v>246</v>
      </c>
      <c r="BM41" s="204" t="s">
        <v>246</v>
      </c>
      <c r="BN41" s="204" t="s">
        <v>246</v>
      </c>
      <c r="BO41" s="204" t="s">
        <v>246</v>
      </c>
      <c r="BP41" s="204" t="s">
        <v>246</v>
      </c>
    </row>
    <row r="42" spans="2:68" ht="14.5" x14ac:dyDescent="0.35">
      <c r="B42" s="52"/>
      <c r="C42" s="52"/>
      <c r="D42" s="52"/>
      <c r="F42" s="189"/>
      <c r="G42" s="131"/>
    </row>
    <row r="43" spans="2:68" ht="14.5" x14ac:dyDescent="0.35">
      <c r="B43" s="52"/>
      <c r="C43" s="52"/>
      <c r="D43" s="52" t="s">
        <v>430</v>
      </c>
      <c r="E43" s="272">
        <v>0.6</v>
      </c>
      <c r="F43" s="189">
        <f t="shared" si="7"/>
        <v>0.4</v>
      </c>
      <c r="G43" s="131"/>
      <c r="H43" s="125">
        <f>H18*$F43</f>
        <v>400</v>
      </c>
      <c r="I43" s="125">
        <f t="shared" ref="I43:BH43" si="11">I18*$F43</f>
        <v>400</v>
      </c>
      <c r="J43" s="125">
        <f t="shared" si="11"/>
        <v>400</v>
      </c>
      <c r="K43" s="125">
        <f t="shared" si="11"/>
        <v>400</v>
      </c>
      <c r="L43" s="125">
        <f t="shared" si="11"/>
        <v>400</v>
      </c>
      <c r="M43" s="125">
        <f t="shared" si="11"/>
        <v>400</v>
      </c>
      <c r="N43" s="125">
        <f t="shared" si="11"/>
        <v>400</v>
      </c>
      <c r="O43" s="125">
        <f t="shared" si="11"/>
        <v>400</v>
      </c>
      <c r="P43" s="125">
        <f t="shared" si="11"/>
        <v>400</v>
      </c>
      <c r="Q43" s="125">
        <f t="shared" si="11"/>
        <v>800</v>
      </c>
      <c r="R43" s="125">
        <f t="shared" si="11"/>
        <v>800</v>
      </c>
      <c r="S43" s="125">
        <f t="shared" si="11"/>
        <v>800</v>
      </c>
      <c r="T43" s="125">
        <f t="shared" si="11"/>
        <v>800</v>
      </c>
      <c r="U43" s="125">
        <f t="shared" si="11"/>
        <v>800</v>
      </c>
      <c r="V43" s="125">
        <f t="shared" si="11"/>
        <v>800</v>
      </c>
      <c r="W43" s="125">
        <f t="shared" si="11"/>
        <v>1200</v>
      </c>
      <c r="X43" s="125">
        <f t="shared" si="11"/>
        <v>1600</v>
      </c>
      <c r="Y43" s="125">
        <f t="shared" si="11"/>
        <v>2400</v>
      </c>
      <c r="Z43" s="125">
        <f t="shared" si="11"/>
        <v>2400</v>
      </c>
      <c r="AA43" s="125">
        <f t="shared" si="11"/>
        <v>2800</v>
      </c>
      <c r="AB43" s="125">
        <f t="shared" si="11"/>
        <v>2800</v>
      </c>
      <c r="AC43" s="125">
        <f t="shared" si="11"/>
        <v>2800</v>
      </c>
      <c r="AD43" s="125">
        <f t="shared" si="11"/>
        <v>2800</v>
      </c>
      <c r="AE43" s="125">
        <f t="shared" si="11"/>
        <v>2800</v>
      </c>
      <c r="AF43" s="125">
        <f t="shared" si="11"/>
        <v>2800</v>
      </c>
      <c r="AG43" s="125">
        <f t="shared" si="11"/>
        <v>2800</v>
      </c>
      <c r="AH43" s="125">
        <f t="shared" si="11"/>
        <v>2800</v>
      </c>
      <c r="AI43" s="125">
        <f t="shared" si="11"/>
        <v>2400</v>
      </c>
      <c r="AJ43" s="125">
        <f t="shared" si="11"/>
        <v>2400</v>
      </c>
      <c r="AK43" s="125">
        <f t="shared" si="11"/>
        <v>2800</v>
      </c>
      <c r="AL43" s="125">
        <f t="shared" si="11"/>
        <v>2800</v>
      </c>
      <c r="AM43" s="125">
        <f t="shared" si="11"/>
        <v>2800</v>
      </c>
      <c r="AN43" s="125">
        <f t="shared" si="11"/>
        <v>2800</v>
      </c>
      <c r="AO43" s="125">
        <f t="shared" si="11"/>
        <v>2800</v>
      </c>
      <c r="AP43" s="125">
        <f t="shared" si="11"/>
        <v>2800</v>
      </c>
      <c r="AQ43" s="125">
        <f t="shared" si="11"/>
        <v>2800</v>
      </c>
      <c r="AR43" s="125">
        <f t="shared" si="11"/>
        <v>2800</v>
      </c>
      <c r="AS43" s="125">
        <f t="shared" si="11"/>
        <v>2800</v>
      </c>
      <c r="AT43" s="125">
        <f t="shared" si="11"/>
        <v>2800</v>
      </c>
      <c r="AU43" s="125">
        <f t="shared" si="11"/>
        <v>2800</v>
      </c>
      <c r="AV43" s="125">
        <f t="shared" si="11"/>
        <v>2800</v>
      </c>
      <c r="AW43" s="125">
        <f t="shared" si="11"/>
        <v>2800</v>
      </c>
      <c r="AX43" s="125">
        <f t="shared" si="11"/>
        <v>2800</v>
      </c>
      <c r="AY43" s="125">
        <f t="shared" si="11"/>
        <v>2800</v>
      </c>
      <c r="AZ43" s="125">
        <f t="shared" si="11"/>
        <v>2800</v>
      </c>
      <c r="BA43" s="125">
        <f t="shared" si="11"/>
        <v>6800</v>
      </c>
      <c r="BB43" s="125">
        <f t="shared" si="11"/>
        <v>9200</v>
      </c>
      <c r="BC43" s="125">
        <f t="shared" si="11"/>
        <v>10400</v>
      </c>
      <c r="BD43" s="125">
        <f t="shared" si="11"/>
        <v>8000</v>
      </c>
      <c r="BE43" s="125">
        <f t="shared" si="11"/>
        <v>24000</v>
      </c>
      <c r="BF43" s="125">
        <f t="shared" si="11"/>
        <v>35600</v>
      </c>
      <c r="BG43" s="125">
        <f t="shared" si="11"/>
        <v>42400</v>
      </c>
      <c r="BH43" s="125">
        <f t="shared" si="11"/>
        <v>50000</v>
      </c>
      <c r="BI43" s="204" t="s">
        <v>246</v>
      </c>
      <c r="BJ43" s="204" t="s">
        <v>246</v>
      </c>
      <c r="BK43" s="204" t="s">
        <v>246</v>
      </c>
      <c r="BL43" s="204" t="s">
        <v>246</v>
      </c>
      <c r="BM43" s="204" t="s">
        <v>246</v>
      </c>
      <c r="BN43" s="204" t="s">
        <v>246</v>
      </c>
      <c r="BO43" s="204" t="s">
        <v>246</v>
      </c>
      <c r="BP43" s="204" t="s">
        <v>246</v>
      </c>
    </row>
    <row r="44" spans="2:68" ht="14.5" x14ac:dyDescent="0.35">
      <c r="B44" s="52"/>
      <c r="C44" s="52"/>
      <c r="D44" s="52" t="s">
        <v>293</v>
      </c>
      <c r="E44" s="272">
        <v>0.77</v>
      </c>
      <c r="F44" s="189">
        <f t="shared" si="7"/>
        <v>0.22999999999999998</v>
      </c>
      <c r="G44" s="131"/>
      <c r="H44" s="125">
        <f>H19*$F44</f>
        <v>229.99999999999997</v>
      </c>
      <c r="I44" s="125">
        <f t="shared" ref="I44:BH44" si="12">I19*$F44</f>
        <v>229.99999999999997</v>
      </c>
      <c r="J44" s="125">
        <f t="shared" si="12"/>
        <v>229.99999999999997</v>
      </c>
      <c r="K44" s="125">
        <f t="shared" si="12"/>
        <v>229.99999999999997</v>
      </c>
      <c r="L44" s="125">
        <f t="shared" si="12"/>
        <v>459.99999999999994</v>
      </c>
      <c r="M44" s="125">
        <f t="shared" si="12"/>
        <v>459.99999999999994</v>
      </c>
      <c r="N44" s="125">
        <f t="shared" si="12"/>
        <v>690</v>
      </c>
      <c r="O44" s="125">
        <f t="shared" si="12"/>
        <v>690</v>
      </c>
      <c r="P44" s="125">
        <f t="shared" si="12"/>
        <v>690</v>
      </c>
      <c r="Q44" s="125">
        <f t="shared" si="12"/>
        <v>690</v>
      </c>
      <c r="R44" s="125">
        <f t="shared" si="12"/>
        <v>690</v>
      </c>
      <c r="S44" s="125">
        <f t="shared" si="12"/>
        <v>690</v>
      </c>
      <c r="T44" s="125">
        <f t="shared" si="12"/>
        <v>690</v>
      </c>
      <c r="U44" s="125">
        <f t="shared" si="12"/>
        <v>919.99999999999989</v>
      </c>
      <c r="V44" s="125">
        <f t="shared" si="12"/>
        <v>919.99999999999989</v>
      </c>
      <c r="W44" s="125">
        <f t="shared" si="12"/>
        <v>1150</v>
      </c>
      <c r="X44" s="125">
        <f t="shared" si="12"/>
        <v>1150</v>
      </c>
      <c r="Y44" s="125">
        <f t="shared" si="12"/>
        <v>1609.9999999999998</v>
      </c>
      <c r="Z44" s="125">
        <f t="shared" si="12"/>
        <v>1839.9999999999998</v>
      </c>
      <c r="AA44" s="125">
        <f t="shared" si="12"/>
        <v>1839.9999999999998</v>
      </c>
      <c r="AB44" s="125">
        <f t="shared" si="12"/>
        <v>2300</v>
      </c>
      <c r="AC44" s="125">
        <f t="shared" si="12"/>
        <v>2300</v>
      </c>
      <c r="AD44" s="125">
        <f t="shared" si="12"/>
        <v>2300</v>
      </c>
      <c r="AE44" s="125">
        <f t="shared" si="12"/>
        <v>2070</v>
      </c>
      <c r="AF44" s="125">
        <f t="shared" si="12"/>
        <v>2300</v>
      </c>
      <c r="AG44" s="125">
        <f t="shared" si="12"/>
        <v>2300</v>
      </c>
      <c r="AH44" s="125">
        <f t="shared" si="12"/>
        <v>2300</v>
      </c>
      <c r="AI44" s="125">
        <f t="shared" si="12"/>
        <v>2300</v>
      </c>
      <c r="AJ44" s="125">
        <f t="shared" si="12"/>
        <v>2300</v>
      </c>
      <c r="AK44" s="125">
        <f t="shared" si="12"/>
        <v>2300</v>
      </c>
      <c r="AL44" s="125">
        <f t="shared" si="12"/>
        <v>2300</v>
      </c>
      <c r="AM44" s="125">
        <f t="shared" si="12"/>
        <v>2300</v>
      </c>
      <c r="AN44" s="125">
        <f t="shared" si="12"/>
        <v>2300</v>
      </c>
      <c r="AO44" s="125">
        <f t="shared" si="12"/>
        <v>9200</v>
      </c>
      <c r="AP44" s="125">
        <f t="shared" si="12"/>
        <v>2300</v>
      </c>
      <c r="AQ44" s="125">
        <f t="shared" si="12"/>
        <v>2530</v>
      </c>
      <c r="AR44" s="125">
        <f t="shared" si="12"/>
        <v>2530</v>
      </c>
      <c r="AS44" s="125">
        <f t="shared" si="12"/>
        <v>2760</v>
      </c>
      <c r="AT44" s="125">
        <f t="shared" si="12"/>
        <v>2760</v>
      </c>
      <c r="AU44" s="125">
        <f t="shared" si="12"/>
        <v>3219.9999999999995</v>
      </c>
      <c r="AV44" s="125">
        <f t="shared" si="12"/>
        <v>2300</v>
      </c>
      <c r="AW44" s="125">
        <f t="shared" si="12"/>
        <v>18400</v>
      </c>
      <c r="AX44" s="125">
        <f t="shared" si="12"/>
        <v>9200</v>
      </c>
      <c r="AY44" s="125">
        <f t="shared" si="12"/>
        <v>4600</v>
      </c>
      <c r="AZ44" s="125">
        <f t="shared" si="12"/>
        <v>5750</v>
      </c>
      <c r="BA44" s="125">
        <f t="shared" si="12"/>
        <v>4600</v>
      </c>
      <c r="BB44" s="125">
        <f t="shared" si="12"/>
        <v>5750</v>
      </c>
      <c r="BC44" s="125">
        <f t="shared" si="12"/>
        <v>6899.9999999999991</v>
      </c>
      <c r="BD44" s="125">
        <f t="shared" si="12"/>
        <v>12649.999999999998</v>
      </c>
      <c r="BE44" s="125">
        <f t="shared" si="12"/>
        <v>1150</v>
      </c>
      <c r="BF44" s="125">
        <f t="shared" si="12"/>
        <v>11500</v>
      </c>
      <c r="BG44" s="125">
        <f t="shared" si="12"/>
        <v>4600</v>
      </c>
      <c r="BH44" s="125">
        <f t="shared" si="12"/>
        <v>2300</v>
      </c>
      <c r="BI44" s="204" t="s">
        <v>246</v>
      </c>
      <c r="BJ44" s="204" t="s">
        <v>246</v>
      </c>
      <c r="BK44" s="204" t="s">
        <v>246</v>
      </c>
      <c r="BL44" s="204" t="s">
        <v>246</v>
      </c>
      <c r="BM44" s="204" t="s">
        <v>246</v>
      </c>
      <c r="BN44" s="204" t="s">
        <v>246</v>
      </c>
      <c r="BO44" s="204" t="s">
        <v>246</v>
      </c>
      <c r="BP44" s="204" t="s">
        <v>246</v>
      </c>
    </row>
    <row r="45" spans="2:68" ht="14.5" x14ac:dyDescent="0.35">
      <c r="B45" s="52"/>
      <c r="C45" s="52"/>
      <c r="D45" s="52" t="s">
        <v>291</v>
      </c>
      <c r="E45" s="272">
        <v>0.8</v>
      </c>
      <c r="F45" s="189">
        <f t="shared" si="7"/>
        <v>0.19999999999999996</v>
      </c>
      <c r="G45" s="131"/>
      <c r="H45" s="125">
        <f>H20*$F45</f>
        <v>199.99999999999994</v>
      </c>
      <c r="I45" s="125">
        <f t="shared" ref="I45:BH45" si="13">I20*$F45</f>
        <v>199.99999999999994</v>
      </c>
      <c r="J45" s="125">
        <f t="shared" si="13"/>
        <v>199.99999999999994</v>
      </c>
      <c r="K45" s="125">
        <f t="shared" si="13"/>
        <v>399.99999999999989</v>
      </c>
      <c r="L45" s="125">
        <f t="shared" si="13"/>
        <v>399.99999999999989</v>
      </c>
      <c r="M45" s="125">
        <f t="shared" si="13"/>
        <v>399.99999999999989</v>
      </c>
      <c r="N45" s="125">
        <f t="shared" si="13"/>
        <v>399.99999999999989</v>
      </c>
      <c r="O45" s="125">
        <f t="shared" si="13"/>
        <v>399.99999999999989</v>
      </c>
      <c r="P45" s="125">
        <f t="shared" si="13"/>
        <v>399.99999999999989</v>
      </c>
      <c r="Q45" s="125">
        <f t="shared" si="13"/>
        <v>199.99999999999994</v>
      </c>
      <c r="R45" s="125">
        <f t="shared" si="13"/>
        <v>399.99999999999989</v>
      </c>
      <c r="S45" s="125">
        <f t="shared" si="13"/>
        <v>399.99999999999989</v>
      </c>
      <c r="T45" s="125">
        <f t="shared" si="13"/>
        <v>399.99999999999989</v>
      </c>
      <c r="U45" s="125">
        <f t="shared" si="13"/>
        <v>399.99999999999989</v>
      </c>
      <c r="V45" s="125">
        <f t="shared" si="13"/>
        <v>199.99999999999994</v>
      </c>
      <c r="W45" s="125">
        <f t="shared" si="13"/>
        <v>599.99999999999989</v>
      </c>
      <c r="X45" s="125">
        <f t="shared" si="13"/>
        <v>799.99999999999977</v>
      </c>
      <c r="Y45" s="125">
        <f t="shared" si="13"/>
        <v>799.99999999999977</v>
      </c>
      <c r="Z45" s="125">
        <f t="shared" si="13"/>
        <v>999.99999999999977</v>
      </c>
      <c r="AA45" s="125">
        <f t="shared" si="13"/>
        <v>999.99999999999977</v>
      </c>
      <c r="AB45" s="125">
        <f t="shared" si="13"/>
        <v>999.99999999999977</v>
      </c>
      <c r="AC45" s="125">
        <f t="shared" si="13"/>
        <v>999.99999999999977</v>
      </c>
      <c r="AD45" s="125">
        <f t="shared" si="13"/>
        <v>1199.9999999999998</v>
      </c>
      <c r="AE45" s="125">
        <f t="shared" si="13"/>
        <v>2199.9999999999995</v>
      </c>
      <c r="AF45" s="125">
        <f t="shared" si="13"/>
        <v>2999.9999999999995</v>
      </c>
      <c r="AG45" s="125">
        <f t="shared" si="13"/>
        <v>2999.9999999999995</v>
      </c>
      <c r="AH45" s="125">
        <f t="shared" si="13"/>
        <v>4599.9999999999991</v>
      </c>
      <c r="AI45" s="125">
        <f t="shared" si="13"/>
        <v>4199.9999999999991</v>
      </c>
      <c r="AJ45" s="125">
        <f t="shared" si="13"/>
        <v>4999.9999999999991</v>
      </c>
      <c r="AK45" s="125">
        <f t="shared" si="13"/>
        <v>3799.9999999999991</v>
      </c>
      <c r="AL45" s="125">
        <f t="shared" si="13"/>
        <v>3199.9999999999991</v>
      </c>
      <c r="AM45" s="125">
        <f t="shared" si="13"/>
        <v>3799.9999999999991</v>
      </c>
      <c r="AN45" s="125">
        <f t="shared" si="13"/>
        <v>3599.9999999999991</v>
      </c>
      <c r="AO45" s="125">
        <f t="shared" si="13"/>
        <v>2599.9999999999995</v>
      </c>
      <c r="AP45" s="125">
        <f t="shared" si="13"/>
        <v>2399.9999999999995</v>
      </c>
      <c r="AQ45" s="125">
        <f t="shared" si="13"/>
        <v>3399.9999999999991</v>
      </c>
      <c r="AR45" s="125">
        <f t="shared" si="13"/>
        <v>3799.9999999999991</v>
      </c>
      <c r="AS45" s="125">
        <f t="shared" si="13"/>
        <v>6799.9999999999982</v>
      </c>
      <c r="AT45" s="125">
        <f t="shared" si="13"/>
        <v>6999.9999999999982</v>
      </c>
      <c r="AU45" s="125">
        <f t="shared" si="13"/>
        <v>11799.999999999998</v>
      </c>
      <c r="AV45" s="125">
        <f t="shared" si="13"/>
        <v>8399.9999999999982</v>
      </c>
      <c r="AW45" s="125">
        <f t="shared" si="13"/>
        <v>8799.9999999999982</v>
      </c>
      <c r="AX45" s="125">
        <f t="shared" si="13"/>
        <v>12399.999999999996</v>
      </c>
      <c r="AY45" s="125">
        <f t="shared" si="13"/>
        <v>8999.9999999999982</v>
      </c>
      <c r="AZ45" s="125">
        <f t="shared" si="13"/>
        <v>7799.9999999999982</v>
      </c>
      <c r="BA45" s="125">
        <f t="shared" si="13"/>
        <v>8799.9999999999982</v>
      </c>
      <c r="BB45" s="125">
        <f t="shared" si="13"/>
        <v>12999.999999999996</v>
      </c>
      <c r="BC45" s="125">
        <f t="shared" si="13"/>
        <v>16599.999999999996</v>
      </c>
      <c r="BD45" s="125">
        <f t="shared" si="13"/>
        <v>17399.999999999996</v>
      </c>
      <c r="BE45" s="125">
        <f t="shared" si="13"/>
        <v>32799.999999999993</v>
      </c>
      <c r="BF45" s="125">
        <f t="shared" si="13"/>
        <v>48799.999999999993</v>
      </c>
      <c r="BG45" s="125">
        <f t="shared" si="13"/>
        <v>42199.999999999993</v>
      </c>
      <c r="BH45" s="125">
        <f t="shared" si="13"/>
        <v>34599.999999999993</v>
      </c>
      <c r="BI45" s="204" t="s">
        <v>246</v>
      </c>
      <c r="BJ45" s="204" t="s">
        <v>246</v>
      </c>
      <c r="BK45" s="204" t="s">
        <v>246</v>
      </c>
      <c r="BL45" s="204" t="s">
        <v>246</v>
      </c>
      <c r="BM45" s="204" t="s">
        <v>246</v>
      </c>
      <c r="BN45" s="204" t="s">
        <v>246</v>
      </c>
      <c r="BO45" s="204" t="s">
        <v>246</v>
      </c>
      <c r="BP45" s="204" t="s">
        <v>246</v>
      </c>
    </row>
    <row r="46" spans="2:68" x14ac:dyDescent="0.3">
      <c r="G46" s="131"/>
    </row>
    <row r="47" spans="2:68" ht="14.5" x14ac:dyDescent="0.35">
      <c r="D47" s="52" t="s">
        <v>122</v>
      </c>
      <c r="E47" s="201">
        <v>7.3200000000000001E-2</v>
      </c>
      <c r="F47" s="189">
        <f>1-E47</f>
        <v>0.92679999999999996</v>
      </c>
      <c r="G47" s="131"/>
      <c r="H47" s="125">
        <f>H24*$F47</f>
        <v>37442.720000000001</v>
      </c>
      <c r="I47" s="125">
        <f t="shared" ref="I47:BH47" si="14">I24*$F47</f>
        <v>35581.705600000001</v>
      </c>
      <c r="J47" s="125">
        <f t="shared" si="14"/>
        <v>36039.544799999996</v>
      </c>
      <c r="K47" s="125">
        <f t="shared" si="14"/>
        <v>51255.747199999998</v>
      </c>
      <c r="L47" s="125">
        <f t="shared" si="14"/>
        <v>51973.090400000001</v>
      </c>
      <c r="M47" s="125">
        <f t="shared" si="14"/>
        <v>52400.345199999996</v>
      </c>
      <c r="N47" s="125">
        <f t="shared" si="14"/>
        <v>56290.124799999998</v>
      </c>
      <c r="O47" s="125">
        <f t="shared" si="14"/>
        <v>53911.955999999998</v>
      </c>
      <c r="P47" s="125">
        <f t="shared" si="14"/>
        <v>62336.567999999999</v>
      </c>
      <c r="Q47" s="125">
        <f t="shared" si="14"/>
        <v>62917.671599999994</v>
      </c>
      <c r="R47" s="125">
        <f t="shared" si="14"/>
        <v>56661.7716</v>
      </c>
      <c r="S47" s="125">
        <f t="shared" si="14"/>
        <v>57272.532800000001</v>
      </c>
      <c r="T47" s="125">
        <f t="shared" si="14"/>
        <v>62048.333199999994</v>
      </c>
      <c r="U47" s="125">
        <f t="shared" si="14"/>
        <v>63327.317199999998</v>
      </c>
      <c r="V47" s="125">
        <f t="shared" si="14"/>
        <v>63529.359599999996</v>
      </c>
      <c r="W47" s="125">
        <f t="shared" si="14"/>
        <v>46759.840400000001</v>
      </c>
      <c r="X47" s="125">
        <f t="shared" si="14"/>
        <v>49220.494399999996</v>
      </c>
      <c r="Y47" s="125">
        <f t="shared" si="14"/>
        <v>50943.4156</v>
      </c>
      <c r="Z47" s="125">
        <f t="shared" si="14"/>
        <v>60762.861599999997</v>
      </c>
      <c r="AA47" s="125">
        <f t="shared" si="14"/>
        <v>73105.983999999997</v>
      </c>
      <c r="AB47" s="125">
        <f t="shared" si="14"/>
        <v>80273.855199999991</v>
      </c>
      <c r="AC47" s="125">
        <f t="shared" si="14"/>
        <v>76169.05799999999</v>
      </c>
      <c r="AD47" s="125">
        <f t="shared" si="14"/>
        <v>76558.313999999998</v>
      </c>
      <c r="AE47" s="125">
        <f t="shared" si="14"/>
        <v>91607.6924</v>
      </c>
      <c r="AF47" s="125">
        <f t="shared" si="14"/>
        <v>96529.927199999991</v>
      </c>
      <c r="AG47" s="125">
        <f t="shared" si="14"/>
        <v>100615.2616</v>
      </c>
      <c r="AH47" s="125">
        <f t="shared" si="14"/>
        <v>84024.614799999996</v>
      </c>
      <c r="AI47" s="125">
        <f t="shared" si="14"/>
        <v>71326.527999999991</v>
      </c>
      <c r="AJ47" s="125">
        <f t="shared" si="14"/>
        <v>97701.402399999992</v>
      </c>
      <c r="AK47" s="125">
        <f t="shared" si="14"/>
        <v>105186.2392</v>
      </c>
      <c r="AL47" s="125">
        <f t="shared" si="14"/>
        <v>86961.644</v>
      </c>
      <c r="AM47" s="125">
        <f t="shared" si="14"/>
        <v>104988.8308</v>
      </c>
      <c r="AN47" s="125">
        <f t="shared" si="14"/>
        <v>87026.51999999999</v>
      </c>
      <c r="AO47" s="125">
        <f t="shared" si="14"/>
        <v>109540.3456</v>
      </c>
      <c r="AP47" s="125">
        <f t="shared" si="14"/>
        <v>98372.405599999998</v>
      </c>
      <c r="AQ47" s="125">
        <f t="shared" si="14"/>
        <v>100217.66439999999</v>
      </c>
      <c r="AR47" s="125">
        <f t="shared" si="14"/>
        <v>117167.9096</v>
      </c>
      <c r="AS47" s="125">
        <f t="shared" si="14"/>
        <v>118728.64079999999</v>
      </c>
      <c r="AT47" s="125">
        <f t="shared" si="14"/>
        <v>147180.47399999999</v>
      </c>
      <c r="AU47" s="125">
        <f t="shared" si="14"/>
        <v>154929.44879999998</v>
      </c>
      <c r="AV47" s="125">
        <f t="shared" si="14"/>
        <v>163459.71599999999</v>
      </c>
      <c r="AW47" s="125">
        <f t="shared" si="14"/>
        <v>169315.2384</v>
      </c>
      <c r="AX47" s="125">
        <f t="shared" si="14"/>
        <v>166826.78039999999</v>
      </c>
      <c r="AY47" s="125">
        <f t="shared" si="14"/>
        <v>177463.66399999999</v>
      </c>
      <c r="AZ47" s="125">
        <f t="shared" si="14"/>
        <v>179841.8328</v>
      </c>
      <c r="BA47" s="125">
        <f t="shared" si="14"/>
        <v>180855.75199999998</v>
      </c>
      <c r="BB47" s="125">
        <f t="shared" si="14"/>
        <v>185860.47199999998</v>
      </c>
      <c r="BC47" s="125">
        <f t="shared" si="14"/>
        <v>202842.22839999999</v>
      </c>
      <c r="BD47" s="125">
        <f t="shared" si="14"/>
        <v>212022.18239999999</v>
      </c>
      <c r="BE47" s="125">
        <f t="shared" si="14"/>
        <v>206532.74599999998</v>
      </c>
      <c r="BF47" s="125">
        <f t="shared" si="14"/>
        <v>206377.0436</v>
      </c>
      <c r="BG47" s="125">
        <f t="shared" si="14"/>
        <v>234630.5416</v>
      </c>
      <c r="BH47" s="125">
        <f t="shared" si="14"/>
        <v>229907.56879999998</v>
      </c>
      <c r="BI47" s="204" t="s">
        <v>246</v>
      </c>
      <c r="BJ47" s="204" t="s">
        <v>246</v>
      </c>
      <c r="BK47" s="204" t="s">
        <v>246</v>
      </c>
      <c r="BL47" s="204" t="s">
        <v>246</v>
      </c>
      <c r="BM47" s="204" t="s">
        <v>246</v>
      </c>
      <c r="BN47" s="204" t="s">
        <v>246</v>
      </c>
      <c r="BO47" s="204" t="s">
        <v>246</v>
      </c>
      <c r="BP47" s="204" t="s">
        <v>246</v>
      </c>
    </row>
    <row r="48" spans="2:68" ht="14.5" x14ac:dyDescent="0.35">
      <c r="D48" s="52" t="s">
        <v>327</v>
      </c>
      <c r="E48" s="201">
        <v>0.68</v>
      </c>
      <c r="F48" s="189">
        <f>1-E48</f>
        <v>0.31999999999999995</v>
      </c>
      <c r="G48" s="131"/>
      <c r="H48" s="125">
        <f>H25*$F48</f>
        <v>320.63999999999993</v>
      </c>
      <c r="I48" s="125">
        <f t="shared" ref="I48:BH48" si="15">I25*$F48</f>
        <v>312.31999999999994</v>
      </c>
      <c r="J48" s="125">
        <f t="shared" si="15"/>
        <v>319.67999999999995</v>
      </c>
      <c r="K48" s="125">
        <f t="shared" si="15"/>
        <v>346.87999999999994</v>
      </c>
      <c r="L48" s="125">
        <f t="shared" si="15"/>
        <v>339.51999999999992</v>
      </c>
      <c r="M48" s="125">
        <f t="shared" si="15"/>
        <v>356.47999999999996</v>
      </c>
      <c r="N48" s="125">
        <f t="shared" si="15"/>
        <v>372.15999999999997</v>
      </c>
      <c r="O48" s="125">
        <f t="shared" si="15"/>
        <v>384.31999999999994</v>
      </c>
      <c r="P48" s="125">
        <f t="shared" si="15"/>
        <v>383.35999999999996</v>
      </c>
      <c r="Q48" s="125">
        <f t="shared" si="15"/>
        <v>407.35999999999996</v>
      </c>
      <c r="R48" s="125">
        <f t="shared" si="15"/>
        <v>399.03999999999996</v>
      </c>
      <c r="S48" s="125">
        <f t="shared" si="15"/>
        <v>412.15999999999991</v>
      </c>
      <c r="T48" s="125">
        <f t="shared" si="15"/>
        <v>411.19999999999993</v>
      </c>
      <c r="U48" s="125">
        <f t="shared" si="15"/>
        <v>421.43999999999994</v>
      </c>
      <c r="V48" s="125">
        <f t="shared" si="15"/>
        <v>378.55999999999995</v>
      </c>
      <c r="W48" s="125">
        <f t="shared" si="15"/>
        <v>174.71999999999997</v>
      </c>
      <c r="X48" s="125">
        <f t="shared" si="15"/>
        <v>487.99999999999994</v>
      </c>
      <c r="Y48" s="125">
        <f t="shared" si="15"/>
        <v>355.19999999999993</v>
      </c>
      <c r="Z48" s="125">
        <f t="shared" si="15"/>
        <v>332.47999999999996</v>
      </c>
      <c r="AA48" s="125">
        <f t="shared" si="15"/>
        <v>339.84</v>
      </c>
      <c r="AB48" s="125">
        <f t="shared" si="15"/>
        <v>411.83999999999992</v>
      </c>
      <c r="AC48" s="125">
        <f t="shared" si="15"/>
        <v>458.87999999999994</v>
      </c>
      <c r="AD48" s="125">
        <f t="shared" si="15"/>
        <v>372.47999999999996</v>
      </c>
      <c r="AE48" s="125">
        <f t="shared" si="15"/>
        <v>403.51999999999992</v>
      </c>
      <c r="AF48" s="125">
        <f t="shared" si="15"/>
        <v>32.959999999999994</v>
      </c>
      <c r="AG48" s="125">
        <f t="shared" si="15"/>
        <v>346.87999999999994</v>
      </c>
      <c r="AH48" s="125">
        <f t="shared" si="15"/>
        <v>390.71999999999991</v>
      </c>
      <c r="AI48" s="125">
        <f t="shared" si="15"/>
        <v>473.27999999999992</v>
      </c>
      <c r="AJ48" s="125">
        <f t="shared" si="15"/>
        <v>543.3599999999999</v>
      </c>
      <c r="AK48" s="125">
        <f t="shared" si="15"/>
        <v>444.15999999999991</v>
      </c>
      <c r="AL48" s="125">
        <f t="shared" si="15"/>
        <v>460.79999999999995</v>
      </c>
      <c r="AM48" s="125">
        <f t="shared" si="15"/>
        <v>409.27999999999992</v>
      </c>
      <c r="AN48" s="125">
        <f t="shared" si="15"/>
        <v>313.27999999999997</v>
      </c>
      <c r="AO48" s="125">
        <f t="shared" si="15"/>
        <v>481.59999999999991</v>
      </c>
      <c r="AP48" s="125">
        <f t="shared" si="15"/>
        <v>351.35999999999996</v>
      </c>
      <c r="AQ48" s="125">
        <f t="shared" si="15"/>
        <v>218.87999999999997</v>
      </c>
      <c r="AR48" s="125">
        <f t="shared" si="15"/>
        <v>190.39999999999998</v>
      </c>
      <c r="AS48" s="125">
        <f t="shared" si="15"/>
        <v>329.91999999999996</v>
      </c>
      <c r="AT48" s="125">
        <f t="shared" si="15"/>
        <v>523.19999999999993</v>
      </c>
      <c r="AU48" s="125">
        <f t="shared" si="15"/>
        <v>514.2399999999999</v>
      </c>
      <c r="AV48" s="125">
        <f t="shared" si="15"/>
        <v>324.79999999999995</v>
      </c>
      <c r="AW48" s="125">
        <f t="shared" si="15"/>
        <v>255.03999999999996</v>
      </c>
      <c r="AX48" s="125">
        <f t="shared" si="15"/>
        <v>876.79999999999984</v>
      </c>
      <c r="AY48" s="125">
        <f t="shared" si="15"/>
        <v>464.95999999999992</v>
      </c>
      <c r="AZ48" s="125">
        <f t="shared" si="15"/>
        <v>1229.4399999999998</v>
      </c>
      <c r="BA48" s="125">
        <f t="shared" si="15"/>
        <v>1306.2399999999998</v>
      </c>
      <c r="BB48" s="125">
        <f t="shared" si="15"/>
        <v>1121.2799999999997</v>
      </c>
      <c r="BC48" s="125">
        <f t="shared" si="15"/>
        <v>1125.7599999999998</v>
      </c>
      <c r="BD48" s="125">
        <f t="shared" si="15"/>
        <v>2239.0399999999995</v>
      </c>
      <c r="BE48" s="125">
        <f t="shared" si="15"/>
        <v>1258.2399999999998</v>
      </c>
      <c r="BF48" s="125">
        <f t="shared" si="15"/>
        <v>1567.9999999999998</v>
      </c>
      <c r="BG48" s="125">
        <f t="shared" si="15"/>
        <v>619.19999999999993</v>
      </c>
      <c r="BH48" s="125">
        <f t="shared" si="15"/>
        <v>1505.5999999999997</v>
      </c>
      <c r="BI48" s="204" t="s">
        <v>246</v>
      </c>
      <c r="BJ48" s="204" t="s">
        <v>246</v>
      </c>
      <c r="BK48" s="204" t="s">
        <v>246</v>
      </c>
      <c r="BL48" s="204" t="s">
        <v>246</v>
      </c>
      <c r="BM48" s="204" t="s">
        <v>246</v>
      </c>
      <c r="BN48" s="204" t="s">
        <v>246</v>
      </c>
      <c r="BO48" s="204" t="s">
        <v>246</v>
      </c>
      <c r="BP48" s="204" t="s">
        <v>246</v>
      </c>
    </row>
    <row r="49" spans="1:68" ht="14.5" x14ac:dyDescent="0.35">
      <c r="A49" s="187"/>
      <c r="B49" s="187"/>
      <c r="C49" s="187"/>
      <c r="D49" s="52" t="s">
        <v>123</v>
      </c>
      <c r="E49" s="205">
        <v>0.04</v>
      </c>
      <c r="F49" s="189">
        <f>1-E49</f>
        <v>0.96</v>
      </c>
      <c r="G49" s="187"/>
      <c r="H49" s="125">
        <f>H26*$F49</f>
        <v>1368</v>
      </c>
      <c r="I49" s="125">
        <f t="shared" ref="I49:BH49" si="16">I26*$F49</f>
        <v>1368</v>
      </c>
      <c r="J49" s="125">
        <f t="shared" si="16"/>
        <v>1345.9199999999998</v>
      </c>
      <c r="K49" s="125">
        <f t="shared" si="16"/>
        <v>1345.9199999999998</v>
      </c>
      <c r="L49" s="125">
        <f t="shared" si="16"/>
        <v>1624.32</v>
      </c>
      <c r="M49" s="125">
        <f t="shared" si="16"/>
        <v>1672.32</v>
      </c>
      <c r="N49" s="125">
        <f t="shared" si="16"/>
        <v>1622.3999999999999</v>
      </c>
      <c r="O49" s="125">
        <f t="shared" si="16"/>
        <v>2312.64</v>
      </c>
      <c r="P49" s="125">
        <f t="shared" si="16"/>
        <v>2531.52</v>
      </c>
      <c r="Q49" s="125">
        <f t="shared" si="16"/>
        <v>2966.4</v>
      </c>
      <c r="R49" s="125">
        <f t="shared" si="16"/>
        <v>3272.64</v>
      </c>
      <c r="S49" s="125">
        <f t="shared" si="16"/>
        <v>2006.3999999999999</v>
      </c>
      <c r="T49" s="125">
        <f t="shared" si="16"/>
        <v>1747.2</v>
      </c>
      <c r="U49" s="125">
        <f t="shared" si="16"/>
        <v>1960.32</v>
      </c>
      <c r="V49" s="125">
        <f t="shared" si="16"/>
        <v>1665.6</v>
      </c>
      <c r="W49" s="125">
        <f t="shared" si="16"/>
        <v>2114.88</v>
      </c>
      <c r="X49" s="125">
        <f t="shared" si="16"/>
        <v>2219.52</v>
      </c>
      <c r="Y49" s="125">
        <f t="shared" si="16"/>
        <v>1038.72</v>
      </c>
      <c r="Z49" s="125">
        <f t="shared" si="16"/>
        <v>2284.7999999999997</v>
      </c>
      <c r="AA49" s="125">
        <f t="shared" si="16"/>
        <v>4554.24</v>
      </c>
      <c r="AB49" s="125">
        <f t="shared" si="16"/>
        <v>4691.5199999999995</v>
      </c>
      <c r="AC49" s="125">
        <f t="shared" si="16"/>
        <v>4791.3599999999997</v>
      </c>
      <c r="AD49" s="125">
        <f t="shared" si="16"/>
        <v>4617.5999999999995</v>
      </c>
      <c r="AE49" s="125">
        <f t="shared" si="16"/>
        <v>4766.3999999999996</v>
      </c>
      <c r="AF49" s="125">
        <f t="shared" si="16"/>
        <v>2699.52</v>
      </c>
      <c r="AG49" s="125">
        <f t="shared" si="16"/>
        <v>2400.96</v>
      </c>
      <c r="AH49" s="125">
        <f t="shared" si="16"/>
        <v>3706.56</v>
      </c>
      <c r="AI49" s="125">
        <f t="shared" si="16"/>
        <v>3983.04</v>
      </c>
      <c r="AJ49" s="125">
        <f t="shared" si="16"/>
        <v>4120.32</v>
      </c>
      <c r="AK49" s="125">
        <f t="shared" si="16"/>
        <v>4564.8</v>
      </c>
      <c r="AL49" s="125">
        <f t="shared" si="16"/>
        <v>4400.6399999999994</v>
      </c>
      <c r="AM49" s="125">
        <f t="shared" si="16"/>
        <v>4926.72</v>
      </c>
      <c r="AN49" s="125">
        <f t="shared" si="16"/>
        <v>5553.5999999999995</v>
      </c>
      <c r="AO49" s="125">
        <f t="shared" si="16"/>
        <v>5480.6399999999994</v>
      </c>
      <c r="AP49" s="125">
        <f t="shared" si="16"/>
        <v>8236.7999999999993</v>
      </c>
      <c r="AQ49" s="125">
        <f t="shared" si="16"/>
        <v>6327.36</v>
      </c>
      <c r="AR49" s="125">
        <f t="shared" si="16"/>
        <v>6548.16</v>
      </c>
      <c r="AS49" s="125">
        <f t="shared" si="16"/>
        <v>7064.6399999999994</v>
      </c>
      <c r="AT49" s="125">
        <f t="shared" si="16"/>
        <v>3981.12</v>
      </c>
      <c r="AU49" s="125">
        <f t="shared" si="16"/>
        <v>4320.96</v>
      </c>
      <c r="AV49" s="125">
        <f t="shared" si="16"/>
        <v>3166.08</v>
      </c>
      <c r="AW49" s="125">
        <f t="shared" si="16"/>
        <v>2769.6</v>
      </c>
      <c r="AX49" s="125">
        <f t="shared" si="16"/>
        <v>1682.8799999999999</v>
      </c>
      <c r="AY49" s="125">
        <f t="shared" si="16"/>
        <v>2062.08</v>
      </c>
      <c r="AZ49" s="125">
        <f t="shared" si="16"/>
        <v>1872</v>
      </c>
      <c r="BA49" s="125">
        <f t="shared" si="16"/>
        <v>2186.88</v>
      </c>
      <c r="BB49" s="125">
        <f t="shared" si="16"/>
        <v>2528.64</v>
      </c>
      <c r="BC49" s="125">
        <f t="shared" si="16"/>
        <v>2102.4</v>
      </c>
      <c r="BD49" s="125">
        <f t="shared" si="16"/>
        <v>2155.1999999999998</v>
      </c>
      <c r="BE49" s="125">
        <f t="shared" si="16"/>
        <v>1538.8799999999999</v>
      </c>
      <c r="BF49" s="125">
        <f t="shared" si="16"/>
        <v>1730.8799999999999</v>
      </c>
      <c r="BG49" s="125">
        <f t="shared" si="16"/>
        <v>1779.84</v>
      </c>
      <c r="BH49" s="125">
        <f t="shared" si="16"/>
        <v>2271.36</v>
      </c>
      <c r="BI49" s="204" t="s">
        <v>246</v>
      </c>
      <c r="BJ49" s="204" t="s">
        <v>246</v>
      </c>
      <c r="BK49" s="204" t="s">
        <v>246</v>
      </c>
      <c r="BL49" s="204" t="s">
        <v>246</v>
      </c>
      <c r="BM49" s="204" t="s">
        <v>246</v>
      </c>
      <c r="BN49" s="204" t="s">
        <v>246</v>
      </c>
      <c r="BO49" s="204" t="s">
        <v>246</v>
      </c>
      <c r="BP49" s="204" t="s">
        <v>246</v>
      </c>
    </row>
    <row r="50" spans="1:68" ht="14.5" x14ac:dyDescent="0.35">
      <c r="A50" s="187"/>
      <c r="B50" s="187"/>
      <c r="C50" s="187"/>
      <c r="D50" s="52" t="s">
        <v>366</v>
      </c>
      <c r="E50" s="205">
        <v>0.04</v>
      </c>
      <c r="F50" s="189">
        <f>1-E50</f>
        <v>0.96</v>
      </c>
      <c r="G50" s="187"/>
      <c r="H50" s="125">
        <f>H27*$F50</f>
        <v>3359.04</v>
      </c>
      <c r="I50" s="125">
        <f t="shared" ref="I50:BH50" si="17">I27*$F50</f>
        <v>3172.7999999999997</v>
      </c>
      <c r="J50" s="125">
        <f t="shared" si="17"/>
        <v>3235.2</v>
      </c>
      <c r="K50" s="125">
        <f t="shared" si="17"/>
        <v>4572.4799999999996</v>
      </c>
      <c r="L50" s="125">
        <f t="shared" si="17"/>
        <v>4606.08</v>
      </c>
      <c r="M50" s="125">
        <f t="shared" si="17"/>
        <v>4691.5199999999995</v>
      </c>
      <c r="N50" s="125">
        <f t="shared" si="17"/>
        <v>5045.76</v>
      </c>
      <c r="O50" s="125">
        <f t="shared" si="17"/>
        <v>4800</v>
      </c>
      <c r="P50" s="125">
        <f t="shared" si="17"/>
        <v>5571.84</v>
      </c>
      <c r="Q50" s="125">
        <f t="shared" si="17"/>
        <v>5647.6799999999994</v>
      </c>
      <c r="R50" s="125">
        <f t="shared" si="17"/>
        <v>5048.6399999999994</v>
      </c>
      <c r="S50" s="125">
        <f t="shared" si="17"/>
        <v>5081.28</v>
      </c>
      <c r="T50" s="125">
        <f t="shared" si="17"/>
        <v>5541.12</v>
      </c>
      <c r="U50" s="125">
        <f t="shared" si="17"/>
        <v>5655.36</v>
      </c>
      <c r="V50" s="125">
        <f t="shared" si="17"/>
        <v>5671.6799999999994</v>
      </c>
      <c r="W50" s="125">
        <f t="shared" si="17"/>
        <v>4111.68</v>
      </c>
      <c r="X50" s="125">
        <f t="shared" si="17"/>
        <v>4309.4399999999996</v>
      </c>
      <c r="Y50" s="125">
        <f t="shared" si="17"/>
        <v>4502.3999999999996</v>
      </c>
      <c r="Z50" s="125">
        <f t="shared" si="17"/>
        <v>5393.28</v>
      </c>
      <c r="AA50" s="125">
        <f t="shared" si="17"/>
        <v>6551.04</v>
      </c>
      <c r="AB50" s="125">
        <f t="shared" si="17"/>
        <v>7182.7199999999993</v>
      </c>
      <c r="AC50" s="125">
        <f t="shared" si="17"/>
        <v>6794.88</v>
      </c>
      <c r="AD50" s="125">
        <f t="shared" si="17"/>
        <v>6846.7199999999993</v>
      </c>
      <c r="AE50" s="125">
        <f t="shared" si="17"/>
        <v>8218.56</v>
      </c>
      <c r="AF50" s="125">
        <f t="shared" si="17"/>
        <v>8679.36</v>
      </c>
      <c r="AG50" s="125">
        <f t="shared" si="17"/>
        <v>9015.3599999999988</v>
      </c>
      <c r="AH50" s="125">
        <f t="shared" si="17"/>
        <v>7509.12</v>
      </c>
      <c r="AI50" s="125">
        <f t="shared" si="17"/>
        <v>6241.92</v>
      </c>
      <c r="AJ50" s="125">
        <f t="shared" si="17"/>
        <v>8735.0399999999991</v>
      </c>
      <c r="AK50" s="125">
        <f t="shared" si="17"/>
        <v>9278.4</v>
      </c>
      <c r="AL50" s="125">
        <f t="shared" si="17"/>
        <v>7612.7999999999993</v>
      </c>
      <c r="AM50" s="125">
        <f t="shared" si="17"/>
        <v>9345.6</v>
      </c>
      <c r="AN50" s="125">
        <f t="shared" si="17"/>
        <v>7779.84</v>
      </c>
      <c r="AO50" s="125">
        <f t="shared" si="17"/>
        <v>9810.24</v>
      </c>
      <c r="AP50" s="125">
        <f t="shared" si="17"/>
        <v>8820.48</v>
      </c>
      <c r="AQ50" s="125">
        <f t="shared" si="17"/>
        <v>8792.64</v>
      </c>
      <c r="AR50" s="125">
        <f t="shared" si="17"/>
        <v>10326.719999999999</v>
      </c>
      <c r="AS50" s="125">
        <f t="shared" si="17"/>
        <v>10416.959999999999</v>
      </c>
      <c r="AT50" s="125">
        <f t="shared" si="17"/>
        <v>13080.96</v>
      </c>
      <c r="AU50" s="125">
        <f t="shared" si="17"/>
        <v>13696.32</v>
      </c>
      <c r="AV50" s="125">
        <f t="shared" si="17"/>
        <v>14523.84</v>
      </c>
      <c r="AW50" s="125">
        <f t="shared" si="17"/>
        <v>15032.64</v>
      </c>
      <c r="AX50" s="125">
        <f t="shared" si="17"/>
        <v>14775.359999999999</v>
      </c>
      <c r="AY50" s="125">
        <f t="shared" si="17"/>
        <v>15732.48</v>
      </c>
      <c r="AZ50" s="125">
        <f t="shared" si="17"/>
        <v>15975.359999999999</v>
      </c>
      <c r="BA50" s="125">
        <f t="shared" si="17"/>
        <v>16161.599999999999</v>
      </c>
      <c r="BB50" s="125">
        <f t="shared" si="17"/>
        <v>16442.88</v>
      </c>
      <c r="BC50" s="125">
        <f t="shared" si="17"/>
        <v>18019.2</v>
      </c>
      <c r="BD50" s="125">
        <f t="shared" si="17"/>
        <v>18839.04</v>
      </c>
      <c r="BE50" s="125">
        <f t="shared" si="17"/>
        <v>18394.559999999998</v>
      </c>
      <c r="BF50" s="125">
        <f t="shared" si="17"/>
        <v>18364.8</v>
      </c>
      <c r="BG50" s="125">
        <f t="shared" si="17"/>
        <v>20902.079999999998</v>
      </c>
      <c r="BH50" s="125">
        <f t="shared" si="17"/>
        <v>20454.719999999998</v>
      </c>
      <c r="BI50" s="204" t="s">
        <v>246</v>
      </c>
      <c r="BJ50" s="204" t="s">
        <v>246</v>
      </c>
      <c r="BK50" s="204" t="s">
        <v>246</v>
      </c>
      <c r="BL50" s="204" t="s">
        <v>246</v>
      </c>
      <c r="BM50" s="204" t="s">
        <v>246</v>
      </c>
      <c r="BN50" s="204" t="s">
        <v>246</v>
      </c>
      <c r="BO50" s="204" t="s">
        <v>246</v>
      </c>
      <c r="BP50" s="204" t="s">
        <v>246</v>
      </c>
    </row>
    <row r="51" spans="1:68" s="52" customFormat="1" ht="14.5" x14ac:dyDescent="0.35">
      <c r="D51" s="52" t="s">
        <v>124</v>
      </c>
      <c r="E51" s="205">
        <v>2.8400000000000002E-2</v>
      </c>
      <c r="F51" s="189">
        <f>1-E51</f>
        <v>0.97160000000000002</v>
      </c>
      <c r="H51" s="125">
        <f>H28*$F51</f>
        <v>158.3708</v>
      </c>
      <c r="I51" s="125">
        <f t="shared" ref="I51:BH51" si="18">I28*$F51</f>
        <v>161.28560000000002</v>
      </c>
      <c r="J51" s="125">
        <f t="shared" si="18"/>
        <v>229.29760000000002</v>
      </c>
      <c r="K51" s="125">
        <f t="shared" si="18"/>
        <v>192.3768</v>
      </c>
      <c r="L51" s="125">
        <f t="shared" si="18"/>
        <v>196.26320000000001</v>
      </c>
      <c r="M51" s="125">
        <f t="shared" si="18"/>
        <v>195.29160000000002</v>
      </c>
      <c r="N51" s="125">
        <f t="shared" si="18"/>
        <v>212.78040000000001</v>
      </c>
      <c r="O51" s="125">
        <f t="shared" si="18"/>
        <v>222.49639999999999</v>
      </c>
      <c r="P51" s="125">
        <f t="shared" si="18"/>
        <v>295.3664</v>
      </c>
      <c r="Q51" s="125">
        <f t="shared" si="18"/>
        <v>323.5428</v>
      </c>
      <c r="R51" s="125">
        <f t="shared" si="18"/>
        <v>406.12880000000001</v>
      </c>
      <c r="S51" s="125">
        <f t="shared" si="18"/>
        <v>463.45319999999998</v>
      </c>
      <c r="T51" s="125">
        <f t="shared" si="18"/>
        <v>498.43080000000003</v>
      </c>
      <c r="U51" s="125">
        <f t="shared" si="18"/>
        <v>514.94799999999998</v>
      </c>
      <c r="V51" s="125">
        <f t="shared" si="18"/>
        <v>280.79239999999999</v>
      </c>
      <c r="W51" s="125">
        <f t="shared" si="18"/>
        <v>553.81200000000001</v>
      </c>
      <c r="X51" s="125">
        <f t="shared" si="18"/>
        <v>743.274</v>
      </c>
      <c r="Y51" s="125">
        <f t="shared" si="18"/>
        <v>1094.9932000000001</v>
      </c>
      <c r="Z51" s="125">
        <f t="shared" si="18"/>
        <v>1228.1024</v>
      </c>
      <c r="AA51" s="125">
        <f t="shared" si="18"/>
        <v>1249.4775999999999</v>
      </c>
      <c r="AB51" s="125">
        <f t="shared" si="18"/>
        <v>1377.7288000000001</v>
      </c>
      <c r="AC51" s="125">
        <f t="shared" si="18"/>
        <v>1484.6048000000001</v>
      </c>
      <c r="AD51" s="125">
        <f t="shared" si="18"/>
        <v>1390.3596</v>
      </c>
      <c r="AE51" s="125">
        <f t="shared" si="18"/>
        <v>1510.838</v>
      </c>
      <c r="AF51" s="125">
        <f t="shared" si="18"/>
        <v>833.63279999999997</v>
      </c>
      <c r="AG51" s="125">
        <f t="shared" si="18"/>
        <v>791.85400000000004</v>
      </c>
      <c r="AH51" s="125">
        <f t="shared" si="18"/>
        <v>1059.0440000000001</v>
      </c>
      <c r="AI51" s="125">
        <f t="shared" si="18"/>
        <v>715.09760000000006</v>
      </c>
      <c r="AJ51" s="125">
        <f t="shared" si="18"/>
        <v>967.71360000000004</v>
      </c>
      <c r="AK51" s="125">
        <f t="shared" si="18"/>
        <v>1075.5612000000001</v>
      </c>
      <c r="AL51" s="125">
        <f t="shared" si="18"/>
        <v>524.66399999999999</v>
      </c>
      <c r="AM51" s="125">
        <f t="shared" si="18"/>
        <v>306.05400000000003</v>
      </c>
      <c r="AN51" s="125">
        <f t="shared" si="18"/>
        <v>142.8252</v>
      </c>
      <c r="AO51" s="125">
        <f t="shared" si="18"/>
        <v>266.21840000000003</v>
      </c>
      <c r="AP51" s="125">
        <f t="shared" si="18"/>
        <v>413.90160000000003</v>
      </c>
      <c r="AQ51" s="125">
        <f t="shared" si="18"/>
        <v>1620.6288</v>
      </c>
      <c r="AR51" s="125">
        <f t="shared" si="18"/>
        <v>1718.7604000000001</v>
      </c>
      <c r="AS51" s="125">
        <f t="shared" si="18"/>
        <v>2242.4528</v>
      </c>
      <c r="AT51" s="125">
        <f t="shared" si="18"/>
        <v>1904.336</v>
      </c>
      <c r="AU51" s="125">
        <f t="shared" si="18"/>
        <v>2131.6904</v>
      </c>
      <c r="AV51" s="125">
        <f t="shared" si="18"/>
        <v>2706.8776000000003</v>
      </c>
      <c r="AW51" s="125">
        <f t="shared" si="18"/>
        <v>2708.8208</v>
      </c>
      <c r="AX51" s="125">
        <f t="shared" si="18"/>
        <v>2638.8656000000001</v>
      </c>
      <c r="AY51" s="125">
        <f t="shared" si="18"/>
        <v>3187.8196000000003</v>
      </c>
      <c r="AZ51" s="125">
        <f t="shared" si="18"/>
        <v>5263.1572000000006</v>
      </c>
      <c r="BA51" s="125">
        <f t="shared" si="18"/>
        <v>4880.3468000000003</v>
      </c>
      <c r="BB51" s="125">
        <f t="shared" si="18"/>
        <v>5454.5623999999998</v>
      </c>
      <c r="BC51" s="125">
        <f t="shared" si="18"/>
        <v>5359.3456000000006</v>
      </c>
      <c r="BD51" s="125">
        <f t="shared" si="18"/>
        <v>5491.4831999999997</v>
      </c>
      <c r="BE51" s="125">
        <f t="shared" si="18"/>
        <v>6332.8887999999997</v>
      </c>
      <c r="BF51" s="125">
        <f t="shared" si="18"/>
        <v>7184.0104000000001</v>
      </c>
      <c r="BG51" s="125">
        <f t="shared" si="18"/>
        <v>8065.2516000000005</v>
      </c>
      <c r="BH51" s="125">
        <f t="shared" si="18"/>
        <v>7937.0003999999999</v>
      </c>
      <c r="BI51" s="204" t="s">
        <v>246</v>
      </c>
      <c r="BJ51" s="204" t="s">
        <v>246</v>
      </c>
      <c r="BK51" s="204" t="s">
        <v>246</v>
      </c>
      <c r="BL51" s="204" t="s">
        <v>246</v>
      </c>
      <c r="BM51" s="204" t="s">
        <v>246</v>
      </c>
      <c r="BN51" s="204" t="s">
        <v>246</v>
      </c>
      <c r="BO51" s="204" t="s">
        <v>246</v>
      </c>
      <c r="BP51" s="204" t="s">
        <v>246</v>
      </c>
    </row>
    <row r="53" spans="1:68" s="60" customFormat="1" x14ac:dyDescent="0.3">
      <c r="B53" s="60" t="s">
        <v>357</v>
      </c>
      <c r="E53" s="206"/>
      <c r="H53" s="60">
        <f>SUM(H38:H51)</f>
        <v>67667.370800000004</v>
      </c>
      <c r="I53" s="60">
        <f t="shared" ref="I53:BH53" si="19">SUM(I38:I51)</f>
        <v>63963.111200000007</v>
      </c>
      <c r="J53" s="60">
        <f t="shared" si="19"/>
        <v>65122.042399999991</v>
      </c>
      <c r="K53" s="60">
        <f t="shared" si="19"/>
        <v>91190.004000000001</v>
      </c>
      <c r="L53" s="60">
        <f t="shared" si="19"/>
        <v>92445.873600000021</v>
      </c>
      <c r="M53" s="60">
        <f t="shared" si="19"/>
        <v>94748.356800000009</v>
      </c>
      <c r="N53" s="60">
        <f t="shared" si="19"/>
        <v>100783.0252</v>
      </c>
      <c r="O53" s="60">
        <f t="shared" si="19"/>
        <v>97219.612399999998</v>
      </c>
      <c r="P53" s="60">
        <f t="shared" si="19"/>
        <v>112487.4544</v>
      </c>
      <c r="Q53" s="60">
        <f t="shared" si="19"/>
        <v>113831.45439999997</v>
      </c>
      <c r="R53" s="60">
        <f t="shared" si="19"/>
        <v>103428.02039999999</v>
      </c>
      <c r="S53" s="60">
        <f t="shared" si="19"/>
        <v>103701.42599999999</v>
      </c>
      <c r="T53" s="60">
        <f t="shared" si="19"/>
        <v>112015.08399999999</v>
      </c>
      <c r="U53" s="60">
        <f t="shared" si="19"/>
        <v>114703.98520000001</v>
      </c>
      <c r="V53" s="60">
        <f t="shared" si="19"/>
        <v>114150.592</v>
      </c>
      <c r="W53" s="60">
        <f t="shared" si="19"/>
        <v>85808.332400000014</v>
      </c>
      <c r="X53" s="60">
        <f t="shared" si="19"/>
        <v>91325.728400000007</v>
      </c>
      <c r="Y53" s="60">
        <f t="shared" si="19"/>
        <v>95191.328800000003</v>
      </c>
      <c r="Z53" s="60">
        <f t="shared" si="19"/>
        <v>113468.72399999999</v>
      </c>
      <c r="AA53" s="60">
        <f t="shared" si="19"/>
        <v>137925.78160000002</v>
      </c>
      <c r="AB53" s="60">
        <f t="shared" si="19"/>
        <v>151477.66399999999</v>
      </c>
      <c r="AC53" s="60">
        <f t="shared" si="19"/>
        <v>144175.9828</v>
      </c>
      <c r="AD53" s="60">
        <f t="shared" si="19"/>
        <v>145048.0736</v>
      </c>
      <c r="AE53" s="60">
        <f t="shared" si="19"/>
        <v>171623.41039999996</v>
      </c>
      <c r="AF53" s="60">
        <f t="shared" si="19"/>
        <v>178465.39999999994</v>
      </c>
      <c r="AG53" s="60">
        <f t="shared" si="19"/>
        <v>185818.51559999996</v>
      </c>
      <c r="AH53" s="60">
        <f t="shared" si="19"/>
        <v>159722.05879999997</v>
      </c>
      <c r="AI53" s="60">
        <f t="shared" si="19"/>
        <v>136954.26559999998</v>
      </c>
      <c r="AJ53" s="60">
        <f t="shared" si="19"/>
        <v>184664.43599999999</v>
      </c>
      <c r="AK53" s="60">
        <f t="shared" si="19"/>
        <v>196715.16039999999</v>
      </c>
      <c r="AL53" s="60">
        <f t="shared" si="19"/>
        <v>163139.54799999995</v>
      </c>
      <c r="AM53" s="60">
        <f t="shared" si="19"/>
        <v>196142.48480000001</v>
      </c>
      <c r="AN53" s="60">
        <f t="shared" si="19"/>
        <v>165806.26519999997</v>
      </c>
      <c r="AO53" s="60">
        <f t="shared" si="19"/>
        <v>210988.64399999997</v>
      </c>
      <c r="AP53" s="60">
        <f t="shared" si="19"/>
        <v>187657.74719999998</v>
      </c>
      <c r="AQ53" s="60">
        <f t="shared" si="19"/>
        <v>189765.37319999997</v>
      </c>
      <c r="AR53" s="60">
        <f t="shared" si="19"/>
        <v>220501.34999999998</v>
      </c>
      <c r="AS53" s="60">
        <f t="shared" si="19"/>
        <v>231850.81359999999</v>
      </c>
      <c r="AT53" s="60">
        <f t="shared" si="19"/>
        <v>277489.29000000004</v>
      </c>
      <c r="AU53" s="60">
        <f t="shared" si="19"/>
        <v>297243.25920000003</v>
      </c>
      <c r="AV53" s="60">
        <f t="shared" si="19"/>
        <v>307877.91360000003</v>
      </c>
      <c r="AW53" s="60">
        <f t="shared" si="19"/>
        <v>334061.93919999996</v>
      </c>
      <c r="AX53" s="60">
        <f t="shared" si="19"/>
        <v>324731.68599999993</v>
      </c>
      <c r="AY53" s="60">
        <f t="shared" si="19"/>
        <v>340016.0036</v>
      </c>
      <c r="AZ53" s="60">
        <f t="shared" si="19"/>
        <v>357706.38999999996</v>
      </c>
      <c r="BA53" s="60">
        <f t="shared" si="19"/>
        <v>408643.21879999997</v>
      </c>
      <c r="BB53" s="60">
        <f t="shared" si="19"/>
        <v>438707.63440000004</v>
      </c>
      <c r="BC53" s="60">
        <f t="shared" si="19"/>
        <v>551865.33399999992</v>
      </c>
      <c r="BD53" s="60">
        <f t="shared" si="19"/>
        <v>561288.94560000009</v>
      </c>
      <c r="BE53" s="60">
        <f t="shared" si="19"/>
        <v>558652.31479999993</v>
      </c>
      <c r="BF53" s="60">
        <f t="shared" si="19"/>
        <v>605357.93400000001</v>
      </c>
      <c r="BG53" s="60">
        <f t="shared" si="19"/>
        <v>653384.31319999986</v>
      </c>
      <c r="BH53" s="60">
        <f t="shared" si="19"/>
        <v>652342.64919999987</v>
      </c>
      <c r="BI53" s="204" t="s">
        <v>246</v>
      </c>
      <c r="BJ53" s="204" t="s">
        <v>246</v>
      </c>
      <c r="BK53" s="204" t="s">
        <v>246</v>
      </c>
      <c r="BL53" s="204" t="s">
        <v>246</v>
      </c>
      <c r="BM53" s="204" t="s">
        <v>246</v>
      </c>
      <c r="BN53" s="204" t="s">
        <v>246</v>
      </c>
      <c r="BO53" s="204" t="s">
        <v>246</v>
      </c>
      <c r="BP53" s="204" t="s">
        <v>246</v>
      </c>
    </row>
    <row r="54" spans="1:68" x14ac:dyDescent="0.3">
      <c r="A54" s="60"/>
    </row>
    <row r="55" spans="1:68" s="60" customFormat="1" x14ac:dyDescent="0.3">
      <c r="B55" s="60" t="s">
        <v>356</v>
      </c>
      <c r="E55" s="206"/>
      <c r="F55" s="190">
        <v>0.5</v>
      </c>
      <c r="H55" s="60">
        <f>H53*$F55</f>
        <v>33833.685400000002</v>
      </c>
      <c r="I55" s="60">
        <f t="shared" ref="I55:BH55" si="20">I53*$F55</f>
        <v>31981.555600000003</v>
      </c>
      <c r="J55" s="60">
        <f t="shared" si="20"/>
        <v>32561.021199999996</v>
      </c>
      <c r="K55" s="60">
        <f t="shared" si="20"/>
        <v>45595.002</v>
      </c>
      <c r="L55" s="60">
        <f t="shared" si="20"/>
        <v>46222.93680000001</v>
      </c>
      <c r="M55" s="60">
        <f t="shared" si="20"/>
        <v>47374.178400000004</v>
      </c>
      <c r="N55" s="60">
        <f t="shared" si="20"/>
        <v>50391.512600000002</v>
      </c>
      <c r="O55" s="60">
        <f t="shared" si="20"/>
        <v>48609.806199999999</v>
      </c>
      <c r="P55" s="60">
        <f t="shared" si="20"/>
        <v>56243.727200000001</v>
      </c>
      <c r="Q55" s="60">
        <f t="shared" si="20"/>
        <v>56915.727199999987</v>
      </c>
      <c r="R55" s="60">
        <f t="shared" si="20"/>
        <v>51714.010199999997</v>
      </c>
      <c r="S55" s="60">
        <f t="shared" si="20"/>
        <v>51850.712999999996</v>
      </c>
      <c r="T55" s="60">
        <f t="shared" si="20"/>
        <v>56007.541999999994</v>
      </c>
      <c r="U55" s="60">
        <f t="shared" si="20"/>
        <v>57351.992600000005</v>
      </c>
      <c r="V55" s="60">
        <f t="shared" si="20"/>
        <v>57075.296000000002</v>
      </c>
      <c r="W55" s="60">
        <f t="shared" si="20"/>
        <v>42904.166200000007</v>
      </c>
      <c r="X55" s="60">
        <f t="shared" si="20"/>
        <v>45662.864200000004</v>
      </c>
      <c r="Y55" s="60">
        <f t="shared" si="20"/>
        <v>47595.664400000001</v>
      </c>
      <c r="Z55" s="60">
        <f t="shared" si="20"/>
        <v>56734.361999999994</v>
      </c>
      <c r="AA55" s="60">
        <f t="shared" si="20"/>
        <v>68962.890800000008</v>
      </c>
      <c r="AB55" s="60">
        <f t="shared" si="20"/>
        <v>75738.831999999995</v>
      </c>
      <c r="AC55" s="60">
        <f t="shared" si="20"/>
        <v>72087.991399999999</v>
      </c>
      <c r="AD55" s="60">
        <f t="shared" si="20"/>
        <v>72524.036800000002</v>
      </c>
      <c r="AE55" s="60">
        <f t="shared" si="20"/>
        <v>85811.705199999982</v>
      </c>
      <c r="AF55" s="60">
        <f t="shared" si="20"/>
        <v>89232.699999999968</v>
      </c>
      <c r="AG55" s="60">
        <f t="shared" si="20"/>
        <v>92909.257799999978</v>
      </c>
      <c r="AH55" s="60">
        <f t="shared" si="20"/>
        <v>79861.029399999985</v>
      </c>
      <c r="AI55" s="60">
        <f t="shared" si="20"/>
        <v>68477.132799999992</v>
      </c>
      <c r="AJ55" s="60">
        <f t="shared" si="20"/>
        <v>92332.217999999993</v>
      </c>
      <c r="AK55" s="60">
        <f t="shared" si="20"/>
        <v>98357.580199999997</v>
      </c>
      <c r="AL55" s="60">
        <f t="shared" si="20"/>
        <v>81569.773999999976</v>
      </c>
      <c r="AM55" s="60">
        <f t="shared" si="20"/>
        <v>98071.242400000003</v>
      </c>
      <c r="AN55" s="60">
        <f t="shared" si="20"/>
        <v>82903.132599999983</v>
      </c>
      <c r="AO55" s="60">
        <f t="shared" si="20"/>
        <v>105494.32199999999</v>
      </c>
      <c r="AP55" s="60">
        <f t="shared" si="20"/>
        <v>93828.873599999992</v>
      </c>
      <c r="AQ55" s="60">
        <f t="shared" si="20"/>
        <v>94882.686599999986</v>
      </c>
      <c r="AR55" s="60">
        <f t="shared" si="20"/>
        <v>110250.67499999999</v>
      </c>
      <c r="AS55" s="60">
        <f t="shared" si="20"/>
        <v>115925.4068</v>
      </c>
      <c r="AT55" s="60">
        <f t="shared" si="20"/>
        <v>138744.64500000002</v>
      </c>
      <c r="AU55" s="60">
        <f t="shared" si="20"/>
        <v>148621.62960000001</v>
      </c>
      <c r="AV55" s="60">
        <f t="shared" si="20"/>
        <v>153938.95680000001</v>
      </c>
      <c r="AW55" s="60">
        <f t="shared" si="20"/>
        <v>167030.96959999998</v>
      </c>
      <c r="AX55" s="60">
        <f t="shared" si="20"/>
        <v>162365.84299999996</v>
      </c>
      <c r="AY55" s="60">
        <f t="shared" si="20"/>
        <v>170008.0018</v>
      </c>
      <c r="AZ55" s="60">
        <f t="shared" si="20"/>
        <v>178853.19499999998</v>
      </c>
      <c r="BA55" s="60">
        <f t="shared" si="20"/>
        <v>204321.60939999999</v>
      </c>
      <c r="BB55" s="60">
        <f t="shared" si="20"/>
        <v>219353.81720000002</v>
      </c>
      <c r="BC55" s="60">
        <f t="shared" si="20"/>
        <v>275932.66699999996</v>
      </c>
      <c r="BD55" s="60">
        <f t="shared" si="20"/>
        <v>280644.47280000005</v>
      </c>
      <c r="BE55" s="60">
        <f t="shared" si="20"/>
        <v>279326.15739999997</v>
      </c>
      <c r="BF55" s="60">
        <f t="shared" si="20"/>
        <v>302678.967</v>
      </c>
      <c r="BG55" s="60">
        <f t="shared" si="20"/>
        <v>326692.15659999993</v>
      </c>
      <c r="BH55" s="60">
        <f t="shared" si="20"/>
        <v>326171.32459999993</v>
      </c>
      <c r="BI55" s="204" t="s">
        <v>246</v>
      </c>
      <c r="BJ55" s="204" t="s">
        <v>246</v>
      </c>
      <c r="BK55" s="204" t="s">
        <v>246</v>
      </c>
      <c r="BL55" s="204" t="s">
        <v>246</v>
      </c>
      <c r="BM55" s="204" t="s">
        <v>246</v>
      </c>
      <c r="BN55" s="204" t="s">
        <v>246</v>
      </c>
      <c r="BO55" s="204" t="s">
        <v>246</v>
      </c>
      <c r="BP55" s="204" t="s">
        <v>246</v>
      </c>
    </row>
    <row r="56" spans="1:68" s="121" customFormat="1" x14ac:dyDescent="0.3">
      <c r="E56" s="9"/>
    </row>
    <row r="62" spans="1:68" ht="14.5" x14ac:dyDescent="0.35">
      <c r="D62" s="54"/>
      <c r="E62" s="54"/>
      <c r="F62" s="153"/>
    </row>
    <row r="63" spans="1:68" ht="14.5" x14ac:dyDescent="0.35">
      <c r="D63" s="54"/>
      <c r="E63" s="54"/>
      <c r="F63" s="153"/>
    </row>
    <row r="64" spans="1:68" ht="14.5" x14ac:dyDescent="0.35">
      <c r="D64" s="54"/>
      <c r="E64" s="54"/>
      <c r="F64" s="153"/>
    </row>
    <row r="65" spans="4:6" ht="14.5" x14ac:dyDescent="0.35">
      <c r="D65" s="54"/>
      <c r="E65" s="54"/>
      <c r="F65" s="153"/>
    </row>
    <row r="66" spans="4:6" ht="14.5" x14ac:dyDescent="0.35">
      <c r="D66" s="26"/>
      <c r="E66" s="26"/>
      <c r="F66" s="152"/>
    </row>
    <row r="67" spans="4:6" ht="14.5" x14ac:dyDescent="0.35">
      <c r="D67" s="54"/>
      <c r="E67" s="54"/>
      <c r="F67" s="153"/>
    </row>
    <row r="68" spans="4:6" ht="14.5" x14ac:dyDescent="0.35">
      <c r="D68" s="26"/>
      <c r="E68" s="26"/>
      <c r="F68" s="152"/>
    </row>
    <row r="69" spans="4:6" ht="14.5" x14ac:dyDescent="0.35">
      <c r="D69" s="54"/>
      <c r="E69" s="54"/>
      <c r="F69" s="153"/>
    </row>
    <row r="70" spans="4:6" ht="14.5" x14ac:dyDescent="0.35">
      <c r="D70" s="54"/>
      <c r="E70" s="54"/>
      <c r="F70" s="153"/>
    </row>
    <row r="71" spans="4:6" ht="14.5" x14ac:dyDescent="0.35">
      <c r="D71" s="54"/>
      <c r="E71" s="54"/>
      <c r="F71" s="153"/>
    </row>
    <row r="72" spans="4:6" ht="14.5" x14ac:dyDescent="0.35">
      <c r="D72" s="54"/>
      <c r="E72" s="54"/>
      <c r="F72" s="153"/>
    </row>
    <row r="73" spans="4:6" ht="14.5" x14ac:dyDescent="0.35">
      <c r="D73" s="54"/>
      <c r="E73" s="54"/>
      <c r="F73" s="153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59999389629810485"/>
  </sheetPr>
  <dimension ref="A1:BN47"/>
  <sheetViews>
    <sheetView zoomScale="85" zoomScaleNormal="85" workbookViewId="0">
      <pane xSplit="7" ySplit="1" topLeftCell="BB2" activePane="bottomRight" state="frozen"/>
      <selection pane="topRight" activeCell="H1" sqref="H1"/>
      <selection pane="bottomLeft" activeCell="A2" sqref="A2"/>
      <selection pane="bottomRight" activeCell="C33" sqref="C33"/>
    </sheetView>
  </sheetViews>
  <sheetFormatPr defaultRowHeight="14.5" x14ac:dyDescent="0.35"/>
  <cols>
    <col min="1" max="1" width="8.7265625" style="52"/>
    <col min="2" max="2" width="24.54296875" style="52" bestFit="1" customWidth="1"/>
    <col min="3" max="3" width="40" style="52" bestFit="1" customWidth="1"/>
    <col min="4" max="4" width="8.7265625" style="52"/>
    <col min="5" max="5" width="8.7265625" style="52" customWidth="1"/>
    <col min="6" max="6" width="8.7265625" style="77"/>
    <col min="7" max="7" width="13" style="192" customWidth="1"/>
    <col min="8" max="13" width="11.6328125" style="52" customWidth="1"/>
    <col min="14" max="14" width="11.6328125" style="71" customWidth="1"/>
    <col min="15" max="66" width="11.6328125" style="52" customWidth="1"/>
    <col min="67" max="16384" width="8.7265625" style="52"/>
  </cols>
  <sheetData>
    <row r="1" spans="1:66" ht="29" x14ac:dyDescent="0.35">
      <c r="A1" s="52" t="s">
        <v>37</v>
      </c>
      <c r="C1" s="52" t="s">
        <v>40</v>
      </c>
      <c r="D1" s="52" t="s">
        <v>42</v>
      </c>
      <c r="E1" s="77" t="s">
        <v>321</v>
      </c>
      <c r="F1" s="192" t="s">
        <v>322</v>
      </c>
      <c r="G1" s="157" t="s">
        <v>362</v>
      </c>
      <c r="H1" s="52" t="s">
        <v>144</v>
      </c>
      <c r="I1" s="52" t="s">
        <v>145</v>
      </c>
      <c r="J1" s="52" t="s">
        <v>146</v>
      </c>
      <c r="K1" s="52" t="s">
        <v>147</v>
      </c>
      <c r="L1" s="52" t="s">
        <v>148</v>
      </c>
      <c r="M1" s="52" t="s">
        <v>149</v>
      </c>
      <c r="N1" s="71" t="s">
        <v>150</v>
      </c>
      <c r="O1" s="52" t="s">
        <v>151</v>
      </c>
      <c r="P1" s="52" t="s">
        <v>152</v>
      </c>
      <c r="Q1" s="52" t="s">
        <v>153</v>
      </c>
      <c r="R1" s="52" t="s">
        <v>154</v>
      </c>
      <c r="S1" s="52" t="s">
        <v>155</v>
      </c>
      <c r="T1" s="52" t="s">
        <v>156</v>
      </c>
      <c r="U1" s="52" t="s">
        <v>157</v>
      </c>
      <c r="V1" s="52" t="s">
        <v>158</v>
      </c>
      <c r="W1" s="52" t="s">
        <v>159</v>
      </c>
      <c r="X1" s="52" t="s">
        <v>160</v>
      </c>
      <c r="Y1" s="52" t="s">
        <v>161</v>
      </c>
      <c r="Z1" s="52" t="s">
        <v>162</v>
      </c>
      <c r="AA1" s="52" t="s">
        <v>163</v>
      </c>
      <c r="AB1" s="52" t="s">
        <v>164</v>
      </c>
      <c r="AC1" s="52" t="s">
        <v>165</v>
      </c>
      <c r="AD1" s="52" t="s">
        <v>166</v>
      </c>
      <c r="AE1" s="52" t="s">
        <v>167</v>
      </c>
      <c r="AF1" s="52" t="s">
        <v>168</v>
      </c>
      <c r="AG1" s="52" t="s">
        <v>169</v>
      </c>
      <c r="AH1" s="52" t="s">
        <v>170</v>
      </c>
      <c r="AI1" s="52" t="s">
        <v>171</v>
      </c>
      <c r="AJ1" s="52" t="s">
        <v>172</v>
      </c>
      <c r="AK1" s="52" t="s">
        <v>173</v>
      </c>
      <c r="AL1" s="52" t="s">
        <v>8</v>
      </c>
      <c r="AM1" s="52" t="s">
        <v>9</v>
      </c>
      <c r="AN1" s="52" t="s">
        <v>10</v>
      </c>
      <c r="AO1" s="52" t="s">
        <v>11</v>
      </c>
      <c r="AP1" s="52" t="s">
        <v>12</v>
      </c>
      <c r="AQ1" s="52" t="s">
        <v>13</v>
      </c>
      <c r="AR1" s="52" t="s">
        <v>14</v>
      </c>
      <c r="AS1" s="52" t="s">
        <v>15</v>
      </c>
      <c r="AT1" s="52" t="s">
        <v>16</v>
      </c>
      <c r="AU1" s="52" t="s">
        <v>17</v>
      </c>
      <c r="AV1" s="52" t="s">
        <v>18</v>
      </c>
      <c r="AW1" s="52" t="s">
        <v>19</v>
      </c>
      <c r="AX1" s="52" t="s">
        <v>20</v>
      </c>
      <c r="AY1" s="52" t="s">
        <v>21</v>
      </c>
      <c r="AZ1" s="52" t="s">
        <v>22</v>
      </c>
      <c r="BA1" s="52" t="s">
        <v>23</v>
      </c>
      <c r="BB1" s="52" t="s">
        <v>24</v>
      </c>
      <c r="BC1" s="52" t="s">
        <v>25</v>
      </c>
      <c r="BD1" s="52" t="s">
        <v>26</v>
      </c>
      <c r="BE1" s="52" t="s">
        <v>27</v>
      </c>
      <c r="BF1" s="52" t="s">
        <v>174</v>
      </c>
      <c r="BG1" s="52" t="s">
        <v>175</v>
      </c>
      <c r="BH1" s="52" t="s">
        <v>176</v>
      </c>
      <c r="BI1" s="52" t="s">
        <v>177</v>
      </c>
      <c r="BJ1" s="52" t="s">
        <v>178</v>
      </c>
      <c r="BK1" s="52" t="s">
        <v>179</v>
      </c>
      <c r="BL1" s="52" t="s">
        <v>180</v>
      </c>
      <c r="BM1" s="52" t="s">
        <v>181</v>
      </c>
      <c r="BN1" s="52" t="s">
        <v>182</v>
      </c>
    </row>
    <row r="2" spans="1:66" ht="15.5" x14ac:dyDescent="0.35">
      <c r="A2" s="177" t="s">
        <v>361</v>
      </c>
      <c r="E2" s="77"/>
      <c r="F2" s="192"/>
      <c r="G2" s="52"/>
    </row>
    <row r="3" spans="1:66" x14ac:dyDescent="0.35">
      <c r="E3" s="77"/>
      <c r="F3" s="192"/>
      <c r="G3" s="52"/>
      <c r="O3" s="52" t="s">
        <v>363</v>
      </c>
    </row>
    <row r="4" spans="1:66" x14ac:dyDescent="0.35">
      <c r="A4" s="135" t="s">
        <v>365</v>
      </c>
      <c r="E4" s="77"/>
      <c r="F4" s="192"/>
      <c r="G4" s="52"/>
    </row>
    <row r="5" spans="1:66" s="26" customFormat="1" x14ac:dyDescent="0.35">
      <c r="A5" s="26">
        <v>19</v>
      </c>
      <c r="C5" s="26" t="s">
        <v>234</v>
      </c>
      <c r="D5" s="26" t="s">
        <v>0</v>
      </c>
      <c r="E5" s="152"/>
      <c r="F5" s="193"/>
      <c r="H5" s="136"/>
      <c r="I5" s="136"/>
      <c r="J5" s="136"/>
      <c r="K5" s="136"/>
      <c r="L5" s="136"/>
      <c r="M5" s="136"/>
      <c r="N5" s="155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</row>
    <row r="6" spans="1:66" s="54" customFormat="1" x14ac:dyDescent="0.35">
      <c r="A6" s="54">
        <v>19</v>
      </c>
      <c r="C6" s="54" t="s">
        <v>287</v>
      </c>
      <c r="D6" s="54" t="s">
        <v>0</v>
      </c>
      <c r="E6" s="54">
        <v>0.12</v>
      </c>
      <c r="F6" s="194">
        <f>1-E6</f>
        <v>0.88</v>
      </c>
      <c r="G6" s="54">
        <v>1</v>
      </c>
      <c r="H6" s="38">
        <f>'LAO FAO - Crop Data'!E2*$F6*$G6</f>
        <v>475200</v>
      </c>
      <c r="I6" s="38">
        <f>'LAO FAO - Crop Data'!F2*$F6*$G6</f>
        <v>448800</v>
      </c>
      <c r="J6" s="38">
        <f>'LAO FAO - Crop Data'!G2*$F6*$G6</f>
        <v>457600</v>
      </c>
      <c r="K6" s="38">
        <f>'LAO FAO - Crop Data'!H2*$F6*$G6</f>
        <v>646800</v>
      </c>
      <c r="L6" s="38">
        <f>'LAO FAO - Crop Data'!I2*$F6*$G6</f>
        <v>651200</v>
      </c>
      <c r="M6" s="38">
        <f>'LAO FAO - Crop Data'!J2*$F6*$G6</f>
        <v>663520</v>
      </c>
      <c r="N6" s="38">
        <f>'LAO FAO - Crop Data'!K2*$F6*$G6</f>
        <v>713680</v>
      </c>
      <c r="O6" s="38">
        <f>'LAO FAO - Crop Data'!L2*$F6*$G6</f>
        <v>678480</v>
      </c>
      <c r="P6" s="38">
        <f>'LAO FAO - Crop Data'!M2*$F6*$G6</f>
        <v>788042.64</v>
      </c>
      <c r="Q6" s="38">
        <f>'LAO FAO - Crop Data'!N2*$F6*$G6</f>
        <v>794843.28</v>
      </c>
      <c r="R6" s="38">
        <f>'LAO FAO - Crop Data'!O2*$F6*$G6</f>
        <v>713929.92</v>
      </c>
      <c r="S6" s="38">
        <f>'LAO FAO - Crop Data'!P2*$F6*$G6</f>
        <v>718810.4</v>
      </c>
      <c r="T6" s="38">
        <f>'LAO FAO - Crop Data'!Q2*$F6*$G6</f>
        <v>777488.8</v>
      </c>
      <c r="U6" s="38">
        <f>'LAO FAO - Crop Data'!R2*$F6*$G6</f>
        <v>796148.32</v>
      </c>
      <c r="V6" s="38">
        <f>'LAO FAO - Crop Data'!S2*$F6*$G6</f>
        <v>800800</v>
      </c>
      <c r="W6" s="38">
        <f>'LAO FAO - Crop Data'!T2*$F6*$G6</f>
        <v>581625.44000000006</v>
      </c>
      <c r="X6" s="38">
        <f>'LAO FAO - Crop Data'!U2*$F6*$G6</f>
        <v>609576</v>
      </c>
      <c r="Y6" s="38">
        <f>'LAO FAO - Crop Data'!V2*$F6*$G6</f>
        <v>636944</v>
      </c>
      <c r="Z6" s="38">
        <f>'LAO FAO - Crop Data'!W2*$F6*$G6</f>
        <v>762907.2</v>
      </c>
      <c r="AA6" s="38">
        <f>'LAO FAO - Crop Data'!X2*$F6*$G6</f>
        <v>926725.36</v>
      </c>
      <c r="AB6" s="38">
        <f>'LAO FAO - Crop Data'!Y2*$F6*$G6</f>
        <v>1016105.2</v>
      </c>
      <c r="AC6" s="38">
        <f>'LAO FAO - Crop Data'!Z2*$F6*$G6</f>
        <v>961268</v>
      </c>
      <c r="AD6" s="38">
        <f>'LAO FAO - Crop Data'!AA2*$F6*$G6</f>
        <v>968516.56</v>
      </c>
      <c r="AE6" s="38">
        <f>'LAO FAO - Crop Data'!AB2*$F6*$G6</f>
        <v>1162564.48</v>
      </c>
      <c r="AF6" s="38">
        <f>'LAO FAO - Crop Data'!AC2*$F6*$G6</f>
        <v>1227755.76</v>
      </c>
      <c r="AG6" s="38">
        <f>'LAO FAO - Crop Data'!AD2*$F6*$G6</f>
        <v>1275384.8800000001</v>
      </c>
      <c r="AH6" s="38">
        <f>'LAO FAO - Crop Data'!AE2*$F6*$G6</f>
        <v>1062297.28</v>
      </c>
      <c r="AI6" s="38">
        <f>'LAO FAO - Crop Data'!AF2*$F6*$G6</f>
        <v>882982.32</v>
      </c>
      <c r="AJ6" s="38">
        <f>'LAO FAO - Crop Data'!AG2*$F6*$G6</f>
        <v>1235608</v>
      </c>
      <c r="AK6" s="38">
        <f>'LAO FAO - Crop Data'!AH2*$F6*$G6</f>
        <v>1312515.6000000001</v>
      </c>
      <c r="AL6" s="38">
        <f>'LAO FAO - Crop Data'!AI2*$F6*$G6</f>
        <v>1076970.3999999999</v>
      </c>
      <c r="AM6" s="38">
        <f>'LAO FAO - Crop Data'!AJ2*$F6*$G6</f>
        <v>1322077.68</v>
      </c>
      <c r="AN6" s="38">
        <f>'LAO FAO - Crop Data'!AK2*$F6*$G6</f>
        <v>1100554.3999999999</v>
      </c>
      <c r="AO6" s="38">
        <f>'LAO FAO - Crop Data'!AL2*$F6*$G6</f>
        <v>1387780.24</v>
      </c>
      <c r="AP6" s="38">
        <f>'LAO FAO - Crop Data'!AM2*$F6*$G6</f>
        <v>1247689.52</v>
      </c>
      <c r="AQ6" s="38">
        <f>'LAO FAO - Crop Data'!AN2*$F6*$G6</f>
        <v>1243880</v>
      </c>
      <c r="AR6" s="38">
        <f>'LAO FAO - Crop Data'!AO2*$F6*$G6</f>
        <v>1460800</v>
      </c>
      <c r="AS6" s="38">
        <f>'LAO FAO - Crop Data'!AP2*$F6*$G6</f>
        <v>1473560</v>
      </c>
      <c r="AT6" s="38">
        <f>'LAO FAO - Crop Data'!AQ2*$F6*$G6</f>
        <v>1850477.2</v>
      </c>
      <c r="AU6" s="38">
        <f>'LAO FAO - Crop Data'!AR2*$F6*$G6</f>
        <v>1937496</v>
      </c>
      <c r="AV6" s="38">
        <f>'LAO FAO - Crop Data'!AS2*$F6*$G6</f>
        <v>2054536</v>
      </c>
      <c r="AW6" s="38">
        <f>'LAO FAO - Crop Data'!AT2*$F6*$G6</f>
        <v>2126520</v>
      </c>
      <c r="AX6" s="38">
        <f>'LAO FAO - Crop Data'!AU2*$F6*$G6</f>
        <v>2090088</v>
      </c>
      <c r="AY6" s="38">
        <f>'LAO FAO - Crop Data'!AV2*$F6*$G6</f>
        <v>2225520</v>
      </c>
      <c r="AZ6" s="38">
        <f>'LAO FAO - Crop Data'!AW2*$F6*$G6</f>
        <v>2259840</v>
      </c>
      <c r="BA6" s="38">
        <f>'LAO FAO - Crop Data'!AX2*$F6*$G6</f>
        <v>2344056</v>
      </c>
      <c r="BB6" s="38">
        <f>'LAO FAO - Crop Data'!AY2*$F6*$G6</f>
        <v>2384844</v>
      </c>
      <c r="BC6" s="38">
        <f>'LAO FAO - Crop Data'!AZ2*$F6*$G6</f>
        <v>2613520.7999999998</v>
      </c>
      <c r="BD6" s="38">
        <f>'LAO FAO - Crop Data'!BA2*$F6*$G6</f>
        <v>2767424</v>
      </c>
      <c r="BE6" s="38">
        <f>'LAO FAO - Crop Data'!BB2*$F6*$G6</f>
        <v>2702163.2</v>
      </c>
      <c r="BF6" s="38">
        <f>'LAO FAO - Crop Data'!BC2*$F6*$G6</f>
        <v>2697868.8</v>
      </c>
      <c r="BG6" s="38">
        <f>'LAO FAO - Crop Data'!BD2*$F6*$G6</f>
        <v>3070504.8</v>
      </c>
      <c r="BH6" s="38">
        <f>'LAO FAO - Crop Data'!BE2*$F6*$G6</f>
        <v>3004812.8</v>
      </c>
      <c r="BI6" s="38">
        <f>'LAO FAO - Crop Data'!BF2*$F6*$G6</f>
        <v>3522134</v>
      </c>
      <c r="BJ6" s="38">
        <f>'LAO FAO - Crop Data'!BG2*$F6*$G6</f>
        <v>3609760</v>
      </c>
      <c r="BK6" s="38">
        <f>'LAO FAO - Crop Data'!BH2*$F6*$G6</f>
        <v>3650944</v>
      </c>
      <c r="BL6" s="38">
        <f>'LAO FAO - Crop Data'!BI2*$F6*$G6</f>
        <v>3555005.52</v>
      </c>
      <c r="BM6" s="38">
        <f>'LAO FAO - Crop Data'!BJ2*$F6*$G6</f>
        <v>3154536</v>
      </c>
      <c r="BN6" s="38">
        <f>'LAO FAO - Crop Data'!BK2*$F6*$G6</f>
        <v>3025440</v>
      </c>
    </row>
    <row r="7" spans="1:66" s="54" customFormat="1" x14ac:dyDescent="0.35">
      <c r="A7" s="54">
        <v>19</v>
      </c>
      <c r="C7" s="54" t="s">
        <v>3</v>
      </c>
      <c r="D7" s="54" t="s">
        <v>0</v>
      </c>
      <c r="E7" s="153">
        <v>0.68799999999999994</v>
      </c>
      <c r="F7" s="194">
        <f>1-E7</f>
        <v>0.31200000000000006</v>
      </c>
      <c r="G7" s="54">
        <v>3</v>
      </c>
      <c r="H7" s="38">
        <f>'LAO FAO - Crop Data'!E3*$F7*$G7</f>
        <v>15912.000000000004</v>
      </c>
      <c r="I7" s="38">
        <f>'LAO FAO - Crop Data'!F3*$F7*$G7</f>
        <v>16848.000000000004</v>
      </c>
      <c r="J7" s="38">
        <f>'LAO FAO - Crop Data'!G3*$F7*$G7</f>
        <v>14040.000000000004</v>
      </c>
      <c r="K7" s="38">
        <f>'LAO FAO - Crop Data'!H3*$F7*$G7</f>
        <v>17784.000000000004</v>
      </c>
      <c r="L7" s="38">
        <f>'LAO FAO - Crop Data'!I3*$F7*$G7</f>
        <v>21528.000000000004</v>
      </c>
      <c r="M7" s="38">
        <f>'LAO FAO - Crop Data'!J3*$F7*$G7</f>
        <v>18720.000000000004</v>
      </c>
      <c r="N7" s="38">
        <f>'LAO FAO - Crop Data'!K3*$F7*$G7</f>
        <v>20592.000000000004</v>
      </c>
      <c r="O7" s="38">
        <f>'LAO FAO - Crop Data'!L3*$F7*$G7</f>
        <v>23400.000000000007</v>
      </c>
      <c r="P7" s="38">
        <f>'LAO FAO - Crop Data'!M3*$F7*$G7</f>
        <v>24336.000000000007</v>
      </c>
      <c r="Q7" s="38">
        <f>'LAO FAO - Crop Data'!N3*$F7*$G7</f>
        <v>23400.000000000007</v>
      </c>
      <c r="R7" s="38">
        <f>'LAO FAO - Crop Data'!O3*$F7*$G7</f>
        <v>24336.000000000007</v>
      </c>
      <c r="S7" s="38">
        <f>'LAO FAO - Crop Data'!P3*$F7*$G7</f>
        <v>24804.000000000007</v>
      </c>
      <c r="T7" s="38">
        <f>'LAO FAO - Crop Data'!Q3*$F7*$G7</f>
        <v>25084.800000000007</v>
      </c>
      <c r="U7" s="38">
        <f>'LAO FAO - Crop Data'!R3*$F7*$G7</f>
        <v>25459.200000000004</v>
      </c>
      <c r="V7" s="38">
        <f>'LAO FAO - Crop Data'!S3*$F7*$G7</f>
        <v>26208.000000000007</v>
      </c>
      <c r="W7" s="38">
        <f>'LAO FAO - Crop Data'!T3*$F7*$G7</f>
        <v>28442.232000000007</v>
      </c>
      <c r="X7" s="38">
        <f>'LAO FAO - Crop Data'!U3*$F7*$G7</f>
        <v>32686.056000000008</v>
      </c>
      <c r="Y7" s="38">
        <f>'LAO FAO - Crop Data'!V3*$F7*$G7</f>
        <v>27686.880000000005</v>
      </c>
      <c r="Z7" s="38">
        <f>'LAO FAO - Crop Data'!W3*$F7*$G7</f>
        <v>29643.120000000003</v>
      </c>
      <c r="AA7" s="38">
        <f>'LAO FAO - Crop Data'!X3*$F7*$G7</f>
        <v>26580.528000000006</v>
      </c>
      <c r="AB7" s="38">
        <f>'LAO FAO - Crop Data'!Y3*$F7*$G7</f>
        <v>30682.080000000009</v>
      </c>
      <c r="AC7" s="38">
        <f>'LAO FAO - Crop Data'!Z3*$F7*$G7</f>
        <v>32478.264000000003</v>
      </c>
      <c r="AD7" s="38">
        <f>'LAO FAO - Crop Data'!AA3*$F7*$G7</f>
        <v>29823.768000000004</v>
      </c>
      <c r="AE7" s="38">
        <f>'LAO FAO - Crop Data'!AB3*$F7*$G7</f>
        <v>31738.824000000008</v>
      </c>
      <c r="AF7" s="38">
        <f>'LAO FAO - Crop Data'!AC3*$F7*$G7</f>
        <v>31199.688000000009</v>
      </c>
      <c r="AG7" s="38">
        <f>'LAO FAO - Crop Data'!AD3*$F7*$G7</f>
        <v>39012.480000000003</v>
      </c>
      <c r="AH7" s="38">
        <f>'LAO FAO - Crop Data'!AE3*$F7*$G7</f>
        <v>33438.600000000006</v>
      </c>
      <c r="AI7" s="38">
        <f>'LAO FAO - Crop Data'!AF3*$F7*$G7</f>
        <v>47569.392000000007</v>
      </c>
      <c r="AJ7" s="38">
        <f>'LAO FAO - Crop Data'!AG3*$F7*$G7</f>
        <v>41047.344000000005</v>
      </c>
      <c r="AK7" s="38">
        <f>'LAO FAO - Crop Data'!AH3*$F7*$G7</f>
        <v>62305.776000000013</v>
      </c>
      <c r="AL7" s="38">
        <f>'LAO FAO - Crop Data'!AI3*$F7*$G7</f>
        <v>64186.200000000012</v>
      </c>
      <c r="AM7" s="38">
        <f>'LAO FAO - Crop Data'!AJ3*$F7*$G7</f>
        <v>54942.26400000001</v>
      </c>
      <c r="AN7" s="38">
        <f>'LAO FAO - Crop Data'!AK3*$F7*$G7</f>
        <v>44572.320000000007</v>
      </c>
      <c r="AO7" s="38">
        <f>'LAO FAO - Crop Data'!AL3*$F7*$G7</f>
        <v>52217.568000000014</v>
      </c>
      <c r="AP7" s="38">
        <f>'LAO FAO - Crop Data'!AM3*$F7*$G7</f>
        <v>47151.000000000015</v>
      </c>
      <c r="AQ7" s="38">
        <f>'LAO FAO - Crop Data'!AN3*$F7*$G7</f>
        <v>73096.920000000013</v>
      </c>
      <c r="AR7" s="38">
        <f>'LAO FAO - Crop Data'!AO3*$F7*$G7</f>
        <v>73288.800000000017</v>
      </c>
      <c r="AS7" s="38">
        <f>'LAO FAO - Crop Data'!AP3*$F7*$G7</f>
        <v>102866.40000000001</v>
      </c>
      <c r="AT7" s="38">
        <f>'LAO FAO - Crop Data'!AQ3*$F7*$G7</f>
        <v>89958.960000000021</v>
      </c>
      <c r="AU7" s="38">
        <f>'LAO FAO - Crop Data'!AR3*$F7*$G7</f>
        <v>109512.00000000003</v>
      </c>
      <c r="AV7" s="38">
        <f>'LAO FAO - Crop Data'!AS3*$F7*$G7</f>
        <v>104709.38400000002</v>
      </c>
      <c r="AW7" s="38">
        <f>'LAO FAO - Crop Data'!AT3*$F7*$G7</f>
        <v>116178.19200000001</v>
      </c>
      <c r="AX7" s="38">
        <f>'LAO FAO - Crop Data'!AU3*$F7*$G7</f>
        <v>134014.60800000001</v>
      </c>
      <c r="AY7" s="38">
        <f>'LAO FAO - Crop Data'!AV3*$F7*$G7</f>
        <v>190476.00000000006</v>
      </c>
      <c r="AZ7" s="38">
        <f>'LAO FAO - Crop Data'!AW3*$F7*$G7</f>
        <v>348716.16000000003</v>
      </c>
      <c r="BA7" s="38">
        <f>'LAO FAO - Crop Data'!AX3*$F7*$G7</f>
        <v>421153.20000000007</v>
      </c>
      <c r="BB7" s="38">
        <f>'LAO FAO - Crop Data'!AY3*$F7*$G7</f>
        <v>644145.84000000008</v>
      </c>
      <c r="BC7" s="38">
        <f>'LAO FAO - Crop Data'!AZ3*$F7*$G7</f>
        <v>1036877.4000000001</v>
      </c>
      <c r="BD7" s="38">
        <f>'LAO FAO - Crop Data'!BA3*$F7*$G7</f>
        <v>1061785.2960000003</v>
      </c>
      <c r="BE7" s="38">
        <f>'LAO FAO - Crop Data'!BB3*$F7*$G7</f>
        <v>955539.00000000023</v>
      </c>
      <c r="BF7" s="38">
        <f>'LAO FAO - Crop Data'!BC3*$F7*$G7</f>
        <v>1026075.9600000002</v>
      </c>
      <c r="BG7" s="38">
        <f>'LAO FAO - Crop Data'!BD3*$F7*$G7</f>
        <v>1053453.9600000002</v>
      </c>
      <c r="BH7" s="38">
        <f>'LAO FAO - Crop Data'!BE3*$F7*$G7</f>
        <v>1136383.5600000003</v>
      </c>
      <c r="BI7" s="38">
        <f>'LAO FAO - Crop Data'!BF3*$F7*$G7</f>
        <v>1322043.8400000003</v>
      </c>
      <c r="BJ7" s="38">
        <f>'LAO FAO - Crop Data'!BG3*$F7*$G7</f>
        <v>1419210.0000000002</v>
      </c>
      <c r="BK7" s="38">
        <f>'LAO FAO - Crop Data'!BH3*$F7*$G7</f>
        <v>1453008.9600000002</v>
      </c>
      <c r="BL7" s="38">
        <f>'LAO FAO - Crop Data'!BI3*$F7*$G7</f>
        <v>1116203.4000000001</v>
      </c>
      <c r="BM7" s="38">
        <f>'LAO FAO - Crop Data'!BJ3*$F7*$G7</f>
        <v>918852.4800000001</v>
      </c>
      <c r="BN7" s="38">
        <f>'LAO FAO - Crop Data'!BK3*$F7*$G7</f>
        <v>671112.00000000012</v>
      </c>
    </row>
    <row r="8" spans="1:66" s="26" customFormat="1" x14ac:dyDescent="0.35">
      <c r="C8" s="26" t="s">
        <v>380</v>
      </c>
      <c r="E8" s="152"/>
      <c r="F8" s="193"/>
      <c r="H8" s="136">
        <f>SUM(H5:H7)</f>
        <v>491112</v>
      </c>
      <c r="I8" s="136">
        <f t="shared" ref="I8:BN8" si="0">SUM(I5:I7)</f>
        <v>465648</v>
      </c>
      <c r="J8" s="136">
        <f t="shared" si="0"/>
        <v>471640</v>
      </c>
      <c r="K8" s="136">
        <f t="shared" si="0"/>
        <v>664584</v>
      </c>
      <c r="L8" s="136">
        <f t="shared" si="0"/>
        <v>672728</v>
      </c>
      <c r="M8" s="136">
        <f t="shared" si="0"/>
        <v>682240</v>
      </c>
      <c r="N8" s="136">
        <f t="shared" si="0"/>
        <v>734272</v>
      </c>
      <c r="O8" s="136">
        <f t="shared" si="0"/>
        <v>701880</v>
      </c>
      <c r="P8" s="136">
        <f t="shared" si="0"/>
        <v>812378.64</v>
      </c>
      <c r="Q8" s="136">
        <f t="shared" si="0"/>
        <v>818243.28</v>
      </c>
      <c r="R8" s="136">
        <f t="shared" si="0"/>
        <v>738265.92</v>
      </c>
      <c r="S8" s="136">
        <f t="shared" si="0"/>
        <v>743614.4</v>
      </c>
      <c r="T8" s="136">
        <f t="shared" si="0"/>
        <v>802573.60000000009</v>
      </c>
      <c r="U8" s="136">
        <f t="shared" si="0"/>
        <v>821607.5199999999</v>
      </c>
      <c r="V8" s="136">
        <f t="shared" si="0"/>
        <v>827008</v>
      </c>
      <c r="W8" s="136">
        <f t="shared" si="0"/>
        <v>610067.67200000002</v>
      </c>
      <c r="X8" s="136">
        <f t="shared" si="0"/>
        <v>642262.05599999998</v>
      </c>
      <c r="Y8" s="136">
        <f t="shared" si="0"/>
        <v>664630.88</v>
      </c>
      <c r="Z8" s="136">
        <f t="shared" si="0"/>
        <v>792550.32</v>
      </c>
      <c r="AA8" s="136">
        <f t="shared" si="0"/>
        <v>953305.88800000004</v>
      </c>
      <c r="AB8" s="136">
        <f t="shared" si="0"/>
        <v>1046787.2799999999</v>
      </c>
      <c r="AC8" s="136">
        <f t="shared" si="0"/>
        <v>993746.26399999997</v>
      </c>
      <c r="AD8" s="136">
        <f t="shared" si="0"/>
        <v>998340.3280000001</v>
      </c>
      <c r="AE8" s="136">
        <f t="shared" si="0"/>
        <v>1194303.304</v>
      </c>
      <c r="AF8" s="136">
        <f t="shared" si="0"/>
        <v>1258955.4480000001</v>
      </c>
      <c r="AG8" s="136">
        <f t="shared" si="0"/>
        <v>1314397.3600000001</v>
      </c>
      <c r="AH8" s="136">
        <f t="shared" si="0"/>
        <v>1095735.8800000001</v>
      </c>
      <c r="AI8" s="136">
        <f t="shared" si="0"/>
        <v>930551.71199999994</v>
      </c>
      <c r="AJ8" s="136">
        <f t="shared" si="0"/>
        <v>1276655.344</v>
      </c>
      <c r="AK8" s="136">
        <f t="shared" si="0"/>
        <v>1374821.3760000002</v>
      </c>
      <c r="AL8" s="136">
        <f t="shared" si="0"/>
        <v>1141156.5999999999</v>
      </c>
      <c r="AM8" s="136">
        <f t="shared" si="0"/>
        <v>1377019.9439999999</v>
      </c>
      <c r="AN8" s="136">
        <f t="shared" si="0"/>
        <v>1145126.72</v>
      </c>
      <c r="AO8" s="136">
        <f t="shared" si="0"/>
        <v>1439997.808</v>
      </c>
      <c r="AP8" s="136">
        <f t="shared" si="0"/>
        <v>1294840.52</v>
      </c>
      <c r="AQ8" s="136">
        <f t="shared" si="0"/>
        <v>1316976.92</v>
      </c>
      <c r="AR8" s="136">
        <f t="shared" si="0"/>
        <v>1534088.8</v>
      </c>
      <c r="AS8" s="136">
        <f t="shared" si="0"/>
        <v>1576426.4</v>
      </c>
      <c r="AT8" s="136">
        <f t="shared" si="0"/>
        <v>1940436.16</v>
      </c>
      <c r="AU8" s="136">
        <f t="shared" si="0"/>
        <v>2047008</v>
      </c>
      <c r="AV8" s="136">
        <f t="shared" si="0"/>
        <v>2159245.3840000001</v>
      </c>
      <c r="AW8" s="136">
        <f t="shared" si="0"/>
        <v>2242698.1919999998</v>
      </c>
      <c r="AX8" s="136">
        <f t="shared" si="0"/>
        <v>2224102.608</v>
      </c>
      <c r="AY8" s="136">
        <f t="shared" si="0"/>
        <v>2415996</v>
      </c>
      <c r="AZ8" s="136">
        <f t="shared" si="0"/>
        <v>2608556.16</v>
      </c>
      <c r="BA8" s="136">
        <f t="shared" si="0"/>
        <v>2765209.2</v>
      </c>
      <c r="BB8" s="136">
        <f t="shared" si="0"/>
        <v>3028989.84</v>
      </c>
      <c r="BC8" s="136">
        <f t="shared" si="0"/>
        <v>3650398.2</v>
      </c>
      <c r="BD8" s="136">
        <f t="shared" si="0"/>
        <v>3829209.2960000001</v>
      </c>
      <c r="BE8" s="136">
        <f t="shared" si="0"/>
        <v>3657702.2</v>
      </c>
      <c r="BF8" s="136">
        <f t="shared" si="0"/>
        <v>3723944.76</v>
      </c>
      <c r="BG8" s="136">
        <f t="shared" si="0"/>
        <v>4123958.76</v>
      </c>
      <c r="BH8" s="136">
        <f t="shared" si="0"/>
        <v>4141196.3600000003</v>
      </c>
      <c r="BI8" s="136">
        <f t="shared" si="0"/>
        <v>4844177.84</v>
      </c>
      <c r="BJ8" s="136">
        <f t="shared" si="0"/>
        <v>5028970</v>
      </c>
      <c r="BK8" s="136">
        <f t="shared" si="0"/>
        <v>5103952.96</v>
      </c>
      <c r="BL8" s="136">
        <f t="shared" si="0"/>
        <v>4671208.92</v>
      </c>
      <c r="BM8" s="136">
        <f t="shared" si="0"/>
        <v>4073388.48</v>
      </c>
      <c r="BN8" s="136">
        <f t="shared" si="0"/>
        <v>3696552</v>
      </c>
    </row>
    <row r="9" spans="1:66" s="54" customFormat="1" x14ac:dyDescent="0.35">
      <c r="E9" s="153"/>
      <c r="F9" s="194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</row>
    <row r="10" spans="1:66" s="26" customFormat="1" x14ac:dyDescent="0.35">
      <c r="A10" s="26">
        <v>19</v>
      </c>
      <c r="C10" s="26" t="s">
        <v>352</v>
      </c>
      <c r="D10" s="26" t="s">
        <v>0</v>
      </c>
      <c r="E10" s="152"/>
      <c r="F10" s="193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</row>
    <row r="11" spans="1:66" s="54" customFormat="1" x14ac:dyDescent="0.35">
      <c r="A11" s="54">
        <v>19</v>
      </c>
      <c r="C11" s="52" t="s">
        <v>289</v>
      </c>
      <c r="D11" s="54" t="s">
        <v>0</v>
      </c>
      <c r="E11" s="153">
        <v>0.79</v>
      </c>
      <c r="F11" s="194">
        <f>1-E11</f>
        <v>0.20999999999999996</v>
      </c>
      <c r="G11" s="54">
        <v>1</v>
      </c>
      <c r="H11" s="38">
        <f>'LAO FAO - Crop Data'!E7*$F11*$G11</f>
        <v>0</v>
      </c>
      <c r="I11" s="38">
        <f>'LAO FAO - Crop Data'!F7*$F11*$G11</f>
        <v>0</v>
      </c>
      <c r="J11" s="38">
        <f>'LAO FAO - Crop Data'!G7*$F11*$G11</f>
        <v>0</v>
      </c>
      <c r="K11" s="38">
        <f>'LAO FAO - Crop Data'!H7*$F11*$G11</f>
        <v>0</v>
      </c>
      <c r="L11" s="38">
        <f>'LAO FAO - Crop Data'!I7*$F11*$G11</f>
        <v>0</v>
      </c>
      <c r="M11" s="38">
        <f>'LAO FAO - Crop Data'!J7*$F11*$G11</f>
        <v>0</v>
      </c>
      <c r="N11" s="38">
        <f>'LAO FAO - Crop Data'!K7*$F11*$G11</f>
        <v>0</v>
      </c>
      <c r="O11" s="38">
        <f>'LAO FAO - Crop Data'!L7*$F11*$G11</f>
        <v>0</v>
      </c>
      <c r="P11" s="38">
        <f>'LAO FAO - Crop Data'!M7*$F11*$G11</f>
        <v>0</v>
      </c>
      <c r="Q11" s="38">
        <f>'LAO FAO - Crop Data'!N7*$F11*$G11</f>
        <v>0</v>
      </c>
      <c r="R11" s="38">
        <f>'LAO FAO - Crop Data'!O7*$F11*$G11</f>
        <v>0</v>
      </c>
      <c r="S11" s="38">
        <f>'LAO FAO - Crop Data'!P7*$F11*$G11</f>
        <v>0</v>
      </c>
      <c r="T11" s="38">
        <f>'LAO FAO - Crop Data'!Q7*$F11*$G11</f>
        <v>0</v>
      </c>
      <c r="U11" s="38">
        <f>'LAO FAO - Crop Data'!R7*$F11*$G11</f>
        <v>0</v>
      </c>
      <c r="V11" s="38">
        <f>'LAO FAO - Crop Data'!S7*$F11*$G11</f>
        <v>0</v>
      </c>
      <c r="W11" s="38">
        <f>'LAO FAO - Crop Data'!T7*$F11*$G11</f>
        <v>0</v>
      </c>
      <c r="X11" s="38">
        <f>'LAO FAO - Crop Data'!U7*$F11*$G11</f>
        <v>0</v>
      </c>
      <c r="Y11" s="38">
        <f>'LAO FAO - Crop Data'!V7*$F11*$G11</f>
        <v>0</v>
      </c>
      <c r="Z11" s="38">
        <f>'LAO FAO - Crop Data'!W7*$F11*$G11</f>
        <v>0</v>
      </c>
      <c r="AA11" s="38">
        <f>'LAO FAO - Crop Data'!X7*$F11*$G11</f>
        <v>0</v>
      </c>
      <c r="AB11" s="38">
        <f>'LAO FAO - Crop Data'!Y7*$F11*$G11</f>
        <v>0</v>
      </c>
      <c r="AC11" s="38">
        <f>'LAO FAO - Crop Data'!Z7*$F11*$G11</f>
        <v>0</v>
      </c>
      <c r="AD11" s="38">
        <f>'LAO FAO - Crop Data'!AA7*$F11*$G11</f>
        <v>0</v>
      </c>
      <c r="AE11" s="38">
        <f>'LAO FAO - Crop Data'!AB7*$F11*$G11</f>
        <v>0</v>
      </c>
      <c r="AF11" s="38">
        <f>'LAO FAO - Crop Data'!AC7*$F11*$G11</f>
        <v>0</v>
      </c>
      <c r="AG11" s="38">
        <f>'LAO FAO - Crop Data'!AD7*$F11*$G11</f>
        <v>0</v>
      </c>
      <c r="AH11" s="38">
        <f>'LAO FAO - Crop Data'!AE7*$F11*$G11</f>
        <v>0</v>
      </c>
      <c r="AI11" s="38">
        <f>'LAO FAO - Crop Data'!AF7*$F11*$G11</f>
        <v>0</v>
      </c>
      <c r="AJ11" s="38">
        <f>'LAO FAO - Crop Data'!AG7*$F11*$G11</f>
        <v>0</v>
      </c>
      <c r="AK11" s="38">
        <f>'LAO FAO - Crop Data'!AH7*$F11*$G11</f>
        <v>0</v>
      </c>
      <c r="AL11" s="38">
        <f>'LAO FAO - Crop Data'!AI7*$F11*$G11</f>
        <v>0</v>
      </c>
      <c r="AM11" s="38">
        <f>'LAO FAO - Crop Data'!AJ7*$F11*$G11</f>
        <v>0</v>
      </c>
      <c r="AN11" s="38">
        <f>'LAO FAO - Crop Data'!AK7*$F11*$G11</f>
        <v>0</v>
      </c>
      <c r="AO11" s="38">
        <f>'LAO FAO - Crop Data'!AL7*$F11*$G11</f>
        <v>0</v>
      </c>
      <c r="AP11" s="38">
        <f>'LAO FAO - Crop Data'!AM7*$F11*$G11</f>
        <v>0</v>
      </c>
      <c r="AQ11" s="38">
        <f>'LAO FAO - Crop Data'!AN7*$F11*$G11</f>
        <v>0</v>
      </c>
      <c r="AR11" s="38">
        <f>'LAO FAO - Crop Data'!AO7*$F11*$G11</f>
        <v>0</v>
      </c>
      <c r="AS11" s="38">
        <f>'LAO FAO - Crop Data'!AP7*$F11*$G11</f>
        <v>0</v>
      </c>
      <c r="AT11" s="38">
        <f>'LAO FAO - Crop Data'!AQ7*$F11*$G11</f>
        <v>0</v>
      </c>
      <c r="AU11" s="38">
        <f>'LAO FAO - Crop Data'!AR7*$F11*$G11</f>
        <v>0</v>
      </c>
      <c r="AV11" s="38">
        <f>'LAO FAO - Crop Data'!AS7*$F11*$G11</f>
        <v>0</v>
      </c>
      <c r="AW11" s="38">
        <f>'LAO FAO - Crop Data'!AT7*$F11*$G11</f>
        <v>0</v>
      </c>
      <c r="AX11" s="38">
        <f>'LAO FAO - Crop Data'!AU7*$F11*$G11</f>
        <v>0</v>
      </c>
      <c r="AY11" s="38">
        <f>'LAO FAO - Crop Data'!AV7*$F11*$G11</f>
        <v>0</v>
      </c>
      <c r="AZ11" s="38">
        <f>'LAO FAO - Crop Data'!AW7*$F11*$G11</f>
        <v>0</v>
      </c>
      <c r="BA11" s="38">
        <f>'LAO FAO - Crop Data'!AX7*$F11*$G11</f>
        <v>0</v>
      </c>
      <c r="BB11" s="38">
        <f>'LAO FAO - Crop Data'!AY7*$F11*$G11</f>
        <v>0</v>
      </c>
      <c r="BC11" s="38">
        <f>'LAO FAO - Crop Data'!AZ7*$F11*$G11</f>
        <v>0</v>
      </c>
      <c r="BD11" s="38">
        <f>'LAO FAO - Crop Data'!BA7*$F11*$G11</f>
        <v>77159.249999999985</v>
      </c>
      <c r="BE11" s="38">
        <f>'LAO FAO - Crop Data'!BB7*$F11*$G11</f>
        <v>152444.24999999997</v>
      </c>
      <c r="BF11" s="38">
        <f>'LAO FAO - Crop Data'!BC7*$F11*$G11</f>
        <v>233211.29999999996</v>
      </c>
      <c r="BG11" s="38">
        <f>'LAO FAO - Crop Data'!BD7*$F11*$G11</f>
        <v>276307.49999999994</v>
      </c>
      <c r="BH11" s="38">
        <f>'LAO FAO - Crop Data'!BE7*$F11*$G11</f>
        <v>310369.07999999996</v>
      </c>
      <c r="BI11" s="38">
        <f>'LAO FAO - Crop Data'!BF7*$F11*$G11</f>
        <v>393170.39999999991</v>
      </c>
      <c r="BJ11" s="38">
        <f>'LAO FAO - Crop Data'!BG7*$F11*$G11</f>
        <v>581109.89999999991</v>
      </c>
      <c r="BK11" s="38">
        <f>'LAO FAO - Crop Data'!BH7*$F11*$G11</f>
        <v>587408.84999999986</v>
      </c>
      <c r="BL11" s="38">
        <f>'LAO FAO - Crop Data'!BI7*$F11*$G11</f>
        <v>487761.74999999994</v>
      </c>
      <c r="BM11" s="38">
        <f>'LAO FAO - Crop Data'!BJ7*$F11*$G11</f>
        <v>620942.06999999995</v>
      </c>
      <c r="BN11" s="38">
        <f>'LAO FAO - Crop Data'!BK7*$F11*$G11</f>
        <v>661834.52999999991</v>
      </c>
    </row>
    <row r="12" spans="1:66" s="54" customFormat="1" x14ac:dyDescent="0.35">
      <c r="C12" s="52" t="s">
        <v>279</v>
      </c>
      <c r="E12" s="153">
        <v>0.59699999999999998</v>
      </c>
      <c r="F12" s="194">
        <f>1-E12</f>
        <v>0.40300000000000002</v>
      </c>
      <c r="G12" s="54">
        <v>0.8</v>
      </c>
      <c r="H12" s="38">
        <f>'LAO FAO - Crop Data'!E8*$F12*$G12</f>
        <v>3224.0000000000005</v>
      </c>
      <c r="I12" s="38">
        <f>'LAO FAO - Crop Data'!F8*$F12*$G12</f>
        <v>3546.4</v>
      </c>
      <c r="J12" s="38">
        <f>'LAO FAO - Crop Data'!G8*$F12*$G12</f>
        <v>3546.4</v>
      </c>
      <c r="K12" s="38">
        <f>'LAO FAO - Crop Data'!H8*$F12*$G12</f>
        <v>2901.6000000000004</v>
      </c>
      <c r="L12" s="38">
        <f>'LAO FAO - Crop Data'!I8*$F12*$G12</f>
        <v>3224.0000000000005</v>
      </c>
      <c r="M12" s="38">
        <f>'LAO FAO - Crop Data'!J8*$F12*$G12</f>
        <v>3224.0000000000005</v>
      </c>
      <c r="N12" s="38">
        <f>'LAO FAO - Crop Data'!K8*$F12*$G12</f>
        <v>3546.4</v>
      </c>
      <c r="O12" s="38">
        <f>'LAO FAO - Crop Data'!L8*$F12*$G12</f>
        <v>3868.8</v>
      </c>
      <c r="P12" s="38">
        <f>'LAO FAO - Crop Data'!M8*$F12*$G12</f>
        <v>4191.2</v>
      </c>
      <c r="Q12" s="38">
        <f>'LAO FAO - Crop Data'!N8*$F12*$G12</f>
        <v>4836</v>
      </c>
      <c r="R12" s="38">
        <f>'LAO FAO - Crop Data'!O8*$F12*$G12</f>
        <v>5480.8</v>
      </c>
      <c r="S12" s="38">
        <f>'LAO FAO - Crop Data'!P8*$F12*$G12</f>
        <v>6448.0000000000009</v>
      </c>
      <c r="T12" s="38">
        <f>'LAO FAO - Crop Data'!Q8*$F12*$G12</f>
        <v>7415.2000000000007</v>
      </c>
      <c r="U12" s="38">
        <f>'LAO FAO - Crop Data'!R8*$F12*$G12</f>
        <v>7737.6</v>
      </c>
      <c r="V12" s="38">
        <f>'LAO FAO - Crop Data'!S8*$F12*$G12</f>
        <v>6448.0000000000009</v>
      </c>
      <c r="W12" s="38">
        <f>'LAO FAO - Crop Data'!T8*$F12*$G12</f>
        <v>10961.6</v>
      </c>
      <c r="X12" s="38">
        <f>'LAO FAO - Crop Data'!U8*$F12*$G12</f>
        <v>14185.6</v>
      </c>
      <c r="Y12" s="38">
        <f>'LAO FAO - Crop Data'!V8*$F12*$G12</f>
        <v>17732</v>
      </c>
      <c r="Z12" s="38">
        <f>'LAO FAO - Crop Data'!W8*$F12*$G12</f>
        <v>19344</v>
      </c>
      <c r="AA12" s="38">
        <f>'LAO FAO - Crop Data'!X8*$F12*$G12</f>
        <v>21923.200000000001</v>
      </c>
      <c r="AB12" s="38">
        <f>'LAO FAO - Crop Data'!Y8*$F12*$G12</f>
        <v>22568</v>
      </c>
      <c r="AC12" s="38">
        <f>'LAO FAO - Crop Data'!Z8*$F12*$G12</f>
        <v>23212.800000000003</v>
      </c>
      <c r="AD12" s="38">
        <f>'LAO FAO - Crop Data'!AA8*$F12*$G12</f>
        <v>22568</v>
      </c>
      <c r="AE12" s="38">
        <f>'LAO FAO - Crop Data'!AB8*$F12*$G12</f>
        <v>21923.200000000001</v>
      </c>
      <c r="AF12" s="38">
        <f>'LAO FAO - Crop Data'!AC8*$F12*$G12</f>
        <v>22568</v>
      </c>
      <c r="AG12" s="38">
        <f>'LAO FAO - Crop Data'!AD8*$F12*$G12</f>
        <v>22568</v>
      </c>
      <c r="AH12" s="38">
        <f>'LAO FAO - Crop Data'!AE8*$F12*$G12</f>
        <v>20956</v>
      </c>
      <c r="AI12" s="38">
        <f>'LAO FAO - Crop Data'!AF8*$F12*$G12</f>
        <v>19344</v>
      </c>
      <c r="AJ12" s="38">
        <f>'LAO FAO - Crop Data'!AG8*$F12*$G12</f>
        <v>19988.800000000003</v>
      </c>
      <c r="AK12" s="38">
        <f>'LAO FAO - Crop Data'!AH8*$F12*$G12</f>
        <v>20956</v>
      </c>
      <c r="AL12" s="38">
        <f>'LAO FAO - Crop Data'!AI8*$F12*$G12</f>
        <v>21278.400000000001</v>
      </c>
      <c r="AM12" s="38">
        <f>'LAO FAO - Crop Data'!AJ8*$F12*$G12</f>
        <v>21600.800000000003</v>
      </c>
      <c r="AN12" s="38">
        <f>'LAO FAO - Crop Data'!AK8*$F12*$G12</f>
        <v>21923.200000000001</v>
      </c>
      <c r="AO12" s="38">
        <f>'LAO FAO - Crop Data'!AL8*$F12*$G12</f>
        <v>21923.200000000001</v>
      </c>
      <c r="AP12" s="38">
        <f>'LAO FAO - Crop Data'!AM8*$F12*$G12</f>
        <v>22084.400000000001</v>
      </c>
      <c r="AQ12" s="38">
        <f>'LAO FAO - Crop Data'!AN8*$F12*$G12</f>
        <v>22568</v>
      </c>
      <c r="AR12" s="38">
        <f>'LAO FAO - Crop Data'!AO8*$F12*$G12</f>
        <v>22568</v>
      </c>
      <c r="AS12" s="38">
        <f>'LAO FAO - Crop Data'!AP8*$F12*$G12</f>
        <v>22568</v>
      </c>
      <c r="AT12" s="38">
        <f>'LAO FAO - Crop Data'!AQ8*$F12*$G12</f>
        <v>22890.400000000001</v>
      </c>
      <c r="AU12" s="38">
        <f>'LAO FAO - Crop Data'!AR8*$F12*$G12</f>
        <v>22890.400000000001</v>
      </c>
      <c r="AV12" s="38">
        <f>'LAO FAO - Crop Data'!AS8*$F12*$G12</f>
        <v>2260.0240000000003</v>
      </c>
      <c r="AW12" s="38">
        <f>'LAO FAO - Crop Data'!AT8*$F12*$G12</f>
        <v>9417.626400000001</v>
      </c>
      <c r="AX12" s="38">
        <f>'LAO FAO - Crop Data'!AU8*$F12*$G12</f>
        <v>1300.884</v>
      </c>
      <c r="AY12" s="38">
        <f>'LAO FAO - Crop Data'!AV8*$F12*$G12</f>
        <v>17893.2</v>
      </c>
      <c r="AZ12" s="38">
        <f>'LAO FAO - Crop Data'!AW8*$F12*$G12</f>
        <v>16539.120000000003</v>
      </c>
      <c r="BA12" s="38">
        <f>'LAO FAO - Crop Data'!AX8*$F12*$G12</f>
        <v>56255.576000000001</v>
      </c>
      <c r="BB12" s="38">
        <f>'LAO FAO - Crop Data'!AY8*$F12*$G12</f>
        <v>75254.608000000007</v>
      </c>
      <c r="BC12" s="38">
        <f>'LAO FAO - Crop Data'!AZ8*$F12*$G12</f>
        <v>84459.128000000012</v>
      </c>
      <c r="BD12" s="38">
        <f>'LAO FAO - Crop Data'!BA8*$F12*$G12</f>
        <v>49195.016000000003</v>
      </c>
      <c r="BE12" s="38">
        <f>'LAO FAO - Crop Data'!BB8*$F12*$G12</f>
        <v>161229.01600000003</v>
      </c>
      <c r="BF12" s="38">
        <f>'LAO FAO - Crop Data'!BC8*$F12*$G12</f>
        <v>239604.45600000001</v>
      </c>
      <c r="BG12" s="38">
        <f>'LAO FAO - Crop Data'!BD8*$F12*$G12</f>
        <v>342027.71200000006</v>
      </c>
      <c r="BH12" s="38">
        <f>'LAO FAO - Crop Data'!BE8*$F12*$G12</f>
        <v>404350.21120000002</v>
      </c>
      <c r="BI12" s="38">
        <f>'LAO FAO - Crop Data'!BF8*$F12*$G12</f>
        <v>525449.1320000001</v>
      </c>
      <c r="BJ12" s="38">
        <f>'LAO FAO - Crop Data'!BG8*$F12*$G12</f>
        <v>768110.90720000013</v>
      </c>
      <c r="BK12" s="38">
        <f>'LAO FAO - Crop Data'!BH8*$F12*$G12</f>
        <v>776984.00000000012</v>
      </c>
      <c r="BL12" s="38">
        <f>'LAO FAO - Crop Data'!BI8*$F12*$G12</f>
        <v>734120.92</v>
      </c>
      <c r="BM12" s="38">
        <f>'LAO FAO - Crop Data'!BJ8*$F12*$G12</f>
        <v>734759.27200000011</v>
      </c>
      <c r="BN12" s="38">
        <f>'LAO FAO - Crop Data'!BK8*$F12*$G12</f>
        <v>728205.52480000013</v>
      </c>
    </row>
    <row r="13" spans="1:66" s="54" customFormat="1" x14ac:dyDescent="0.35">
      <c r="C13" s="52" t="s">
        <v>286</v>
      </c>
      <c r="E13" s="153">
        <v>0.83299999999999996</v>
      </c>
      <c r="F13" s="194">
        <f>1-E13</f>
        <v>0.16700000000000004</v>
      </c>
      <c r="G13" s="54">
        <v>1</v>
      </c>
      <c r="H13" s="38">
        <f>'LAO FAO - Crop Data'!E9*$F13*$G13</f>
        <v>2004.0000000000005</v>
      </c>
      <c r="I13" s="38">
        <f>'LAO FAO - Crop Data'!F9*$F13*$G13</f>
        <v>2171.0000000000005</v>
      </c>
      <c r="J13" s="38">
        <f>'LAO FAO - Crop Data'!G9*$F13*$G13</f>
        <v>2338.0000000000005</v>
      </c>
      <c r="K13" s="38">
        <f>'LAO FAO - Crop Data'!H9*$F13*$G13</f>
        <v>2338.0000000000005</v>
      </c>
      <c r="L13" s="38">
        <f>'LAO FAO - Crop Data'!I9*$F13*$G13</f>
        <v>2505.0000000000005</v>
      </c>
      <c r="M13" s="38">
        <f>'LAO FAO - Crop Data'!J9*$F13*$G13</f>
        <v>2505.0000000000005</v>
      </c>
      <c r="N13" s="38">
        <f>'LAO FAO - Crop Data'!K9*$F13*$G13</f>
        <v>2505.0000000000005</v>
      </c>
      <c r="O13" s="38">
        <f>'LAO FAO - Crop Data'!L9*$F13*$G13</f>
        <v>2505.0000000000005</v>
      </c>
      <c r="P13" s="38">
        <f>'LAO FAO - Crop Data'!M9*$F13*$G13</f>
        <v>2672.0000000000005</v>
      </c>
      <c r="Q13" s="38">
        <f>'LAO FAO - Crop Data'!N9*$F13*$G13</f>
        <v>2839.0000000000005</v>
      </c>
      <c r="R13" s="38">
        <f>'LAO FAO - Crop Data'!O9*$F13*$G13</f>
        <v>2839.0000000000005</v>
      </c>
      <c r="S13" s="38">
        <f>'LAO FAO - Crop Data'!P9*$F13*$G13</f>
        <v>3006.0000000000005</v>
      </c>
      <c r="T13" s="38">
        <f>'LAO FAO - Crop Data'!Q9*$F13*$G13</f>
        <v>3006.0000000000005</v>
      </c>
      <c r="U13" s="38">
        <f>'LAO FAO - Crop Data'!R9*$F13*$G13</f>
        <v>2839.0000000000005</v>
      </c>
      <c r="V13" s="38">
        <f>'LAO FAO - Crop Data'!S9*$F13*$G13</f>
        <v>2004.0000000000005</v>
      </c>
      <c r="W13" s="38">
        <f>'LAO FAO - Crop Data'!T9*$F13*$G13</f>
        <v>3340.0000000000009</v>
      </c>
      <c r="X13" s="38">
        <f>'LAO FAO - Crop Data'!U9*$F13*$G13</f>
        <v>3674.0000000000009</v>
      </c>
      <c r="Y13" s="38">
        <f>'LAO FAO - Crop Data'!V9*$F13*$G13</f>
        <v>4676.0000000000009</v>
      </c>
      <c r="Z13" s="38">
        <f>'LAO FAO - Crop Data'!W9*$F13*$G13</f>
        <v>5177.0000000000009</v>
      </c>
      <c r="AA13" s="38">
        <f>'LAO FAO - Crop Data'!X9*$F13*$G13</f>
        <v>5678.0000000000009</v>
      </c>
      <c r="AB13" s="38">
        <f>'LAO FAO - Crop Data'!Y9*$F13*$G13</f>
        <v>5845.0000000000009</v>
      </c>
      <c r="AC13" s="38">
        <f>'LAO FAO - Crop Data'!Z9*$F13*$G13</f>
        <v>6680.0000000000018</v>
      </c>
      <c r="AD13" s="38">
        <f>'LAO FAO - Crop Data'!AA9*$F13*$G13</f>
        <v>6012.0000000000009</v>
      </c>
      <c r="AE13" s="38">
        <f>'LAO FAO - Crop Data'!AB9*$F13*$G13</f>
        <v>5511.0000000000009</v>
      </c>
      <c r="AF13" s="38">
        <f>'LAO FAO - Crop Data'!AC9*$F13*$G13</f>
        <v>5678.0000000000009</v>
      </c>
      <c r="AG13" s="38">
        <f>'LAO FAO - Crop Data'!AD9*$F13*$G13</f>
        <v>5845.0000000000009</v>
      </c>
      <c r="AH13" s="38">
        <f>'LAO FAO - Crop Data'!AE9*$F13*$G13</f>
        <v>4676.0000000000009</v>
      </c>
      <c r="AI13" s="38">
        <f>'LAO FAO - Crop Data'!AF9*$F13*$G13</f>
        <v>4175.0000000000009</v>
      </c>
      <c r="AJ13" s="38">
        <f>'LAO FAO - Crop Data'!AG9*$F13*$G13</f>
        <v>4676.0000000000009</v>
      </c>
      <c r="AK13" s="38">
        <f>'LAO FAO - Crop Data'!AH9*$F13*$G13</f>
        <v>5010.0000000000009</v>
      </c>
      <c r="AL13" s="38">
        <f>'LAO FAO - Crop Data'!AI9*$F13*$G13</f>
        <v>5511.0000000000009</v>
      </c>
      <c r="AM13" s="38">
        <f>'LAO FAO - Crop Data'!AJ9*$F13*$G13</f>
        <v>5845.0000000000009</v>
      </c>
      <c r="AN13" s="38">
        <f>'LAO FAO - Crop Data'!AK9*$F13*$G13</f>
        <v>5678.0000000000009</v>
      </c>
      <c r="AO13" s="38">
        <f>'LAO FAO - Crop Data'!AL9*$F13*$G13</f>
        <v>5344.0000000000009</v>
      </c>
      <c r="AP13" s="38">
        <f>'LAO FAO - Crop Data'!AM9*$F13*$G13</f>
        <v>5177.0000000000009</v>
      </c>
      <c r="AQ13" s="38">
        <f>'LAO FAO - Crop Data'!AN9*$F13*$G13</f>
        <v>5511.0000000000009</v>
      </c>
      <c r="AR13" s="38">
        <f>'LAO FAO - Crop Data'!AO9*$F13*$G13</f>
        <v>5511.0000000000009</v>
      </c>
      <c r="AS13" s="38">
        <f>'LAO FAO - Crop Data'!AP9*$F13*$G13</f>
        <v>5511.0000000000009</v>
      </c>
      <c r="AT13" s="38">
        <f>'LAO FAO - Crop Data'!AQ9*$F13*$G13</f>
        <v>5511.0000000000009</v>
      </c>
      <c r="AU13" s="38">
        <f>'LAO FAO - Crop Data'!AR9*$F13*$G13</f>
        <v>5511.0000000000009</v>
      </c>
      <c r="AV13" s="38">
        <f>'LAO FAO - Crop Data'!AS9*$F13*$G13</f>
        <v>5678.0000000000009</v>
      </c>
      <c r="AW13" s="38">
        <f>'LAO FAO - Crop Data'!AT9*$F13*$G13</f>
        <v>5845.0000000000009</v>
      </c>
      <c r="AX13" s="38">
        <f>'LAO FAO - Crop Data'!AU9*$F13*$G13</f>
        <v>6012.0000000000009</v>
      </c>
      <c r="AY13" s="38">
        <f>'LAO FAO - Crop Data'!AV9*$F13*$G13</f>
        <v>6012.0000000000009</v>
      </c>
      <c r="AZ13" s="38">
        <f>'LAO FAO - Crop Data'!AW9*$F13*$G13</f>
        <v>6012.0000000000009</v>
      </c>
      <c r="BA13" s="38">
        <f>'LAO FAO - Crop Data'!AX9*$F13*$G13</f>
        <v>5845.0000000000009</v>
      </c>
      <c r="BB13" s="38">
        <f>'LAO FAO - Crop Data'!AY9*$F13*$G13</f>
        <v>5845.0000000000009</v>
      </c>
      <c r="BC13" s="38">
        <f>'LAO FAO - Crop Data'!AZ9*$F13*$G13</f>
        <v>6012.0000000000009</v>
      </c>
      <c r="BD13" s="38">
        <f>'LAO FAO - Crop Data'!BA9*$F13*$G13</f>
        <v>6012.0000000000009</v>
      </c>
      <c r="BE13" s="38">
        <f>'LAO FAO - Crop Data'!BB9*$F13*$G13</f>
        <v>6821.1150000000016</v>
      </c>
      <c r="BF13" s="38">
        <f>'LAO FAO - Crop Data'!BC9*$F13*$G13</f>
        <v>4919.8200000000015</v>
      </c>
      <c r="BG13" s="38">
        <f>'LAO FAO - Crop Data'!BD9*$F13*$G13</f>
        <v>5477.6000000000013</v>
      </c>
      <c r="BH13" s="38">
        <f>'LAO FAO - Crop Data'!BE9*$F13*$G13</f>
        <v>4410.4700000000012</v>
      </c>
      <c r="BI13" s="38">
        <f>'LAO FAO - Crop Data'!BF9*$F13*$G13</f>
        <v>5192.8650000000016</v>
      </c>
      <c r="BJ13" s="38">
        <f>'LAO FAO - Crop Data'!BG9*$F13*$G13</f>
        <v>5588.6550000000016</v>
      </c>
      <c r="BK13" s="38">
        <f>'LAO FAO - Crop Data'!BH9*$F13*$G13</f>
        <v>5731.4400000000014</v>
      </c>
      <c r="BL13" s="38">
        <f>'LAO FAO - Crop Data'!BI9*$F13*$G13</f>
        <v>264.69500000000005</v>
      </c>
      <c r="BM13" s="38">
        <f>'LAO FAO - Crop Data'!BJ9*$F13*$G13</f>
        <v>360.72000000000008</v>
      </c>
      <c r="BN13" s="38">
        <f>'LAO FAO - Crop Data'!BK9*$F13*$G13</f>
        <v>2680.1830000000004</v>
      </c>
    </row>
    <row r="14" spans="1:66" s="54" customFormat="1" x14ac:dyDescent="0.35">
      <c r="C14" s="52" t="s">
        <v>293</v>
      </c>
      <c r="E14" s="153">
        <v>0.77300000000000002</v>
      </c>
      <c r="F14" s="194">
        <f>1-E14</f>
        <v>0.22699999999999998</v>
      </c>
      <c r="G14" s="54">
        <v>1</v>
      </c>
      <c r="H14" s="38">
        <f>'LAO FAO - Crop Data'!E10*$F14*$G14</f>
        <v>1588.9999999999998</v>
      </c>
      <c r="I14" s="38">
        <f>'LAO FAO - Crop Data'!F10*$F14*$G14</f>
        <v>1815.9999999999998</v>
      </c>
      <c r="J14" s="38">
        <f>'LAO FAO - Crop Data'!G10*$F14*$G14</f>
        <v>1815.9999999999998</v>
      </c>
      <c r="K14" s="38">
        <f>'LAO FAO - Crop Data'!H10*$F14*$G14</f>
        <v>2723.9999999999995</v>
      </c>
      <c r="L14" s="38">
        <f>'LAO FAO - Crop Data'!I10*$F14*$G14</f>
        <v>3631.9999999999995</v>
      </c>
      <c r="M14" s="38">
        <f>'LAO FAO - Crop Data'!J10*$F14*$G14</f>
        <v>4540</v>
      </c>
      <c r="N14" s="38">
        <f>'LAO FAO - Crop Data'!K10*$F14*$G14</f>
        <v>4994</v>
      </c>
      <c r="O14" s="38">
        <f>'LAO FAO - Crop Data'!L10*$F14*$G14</f>
        <v>5674.9999999999991</v>
      </c>
      <c r="P14" s="38">
        <f>'LAO FAO - Crop Data'!M10*$F14*$G14</f>
        <v>5901.9999999999991</v>
      </c>
      <c r="Q14" s="38">
        <f>'LAO FAO - Crop Data'!N10*$F14*$G14</f>
        <v>6355.9999999999991</v>
      </c>
      <c r="R14" s="38">
        <f>'LAO FAO - Crop Data'!O10*$F14*$G14</f>
        <v>6809.9999999999991</v>
      </c>
      <c r="S14" s="38">
        <f>'LAO FAO - Crop Data'!P10*$F14*$G14</f>
        <v>7263.9999999999991</v>
      </c>
      <c r="T14" s="38">
        <f>'LAO FAO - Crop Data'!Q10*$F14*$G14</f>
        <v>7717.9999999999991</v>
      </c>
      <c r="U14" s="38">
        <f>'LAO FAO - Crop Data'!R10*$F14*$G14</f>
        <v>7944.9999999999991</v>
      </c>
      <c r="V14" s="38">
        <f>'LAO FAO - Crop Data'!S10*$F14*$G14</f>
        <v>8626</v>
      </c>
      <c r="W14" s="38">
        <f>'LAO FAO - Crop Data'!T10*$F14*$G14</f>
        <v>10740.277999999998</v>
      </c>
      <c r="X14" s="38">
        <f>'LAO FAO - Crop Data'!U10*$F14*$G14</f>
        <v>12257.999999999998</v>
      </c>
      <c r="Y14" s="38">
        <f>'LAO FAO - Crop Data'!V10*$F14*$G14</f>
        <v>14981.999999999998</v>
      </c>
      <c r="Z14" s="38">
        <f>'LAO FAO - Crop Data'!W10*$F14*$G14</f>
        <v>17025</v>
      </c>
      <c r="AA14" s="38">
        <f>'LAO FAO - Crop Data'!X10*$F14*$G14</f>
        <v>18237.179999999997</v>
      </c>
      <c r="AB14" s="38">
        <f>'LAO FAO - Crop Data'!Y10*$F14*$G14</f>
        <v>22074.387999999999</v>
      </c>
      <c r="AC14" s="38">
        <f>'LAO FAO - Crop Data'!Z10*$F14*$G14</f>
        <v>21751.14</v>
      </c>
      <c r="AD14" s="38">
        <f>'LAO FAO - Crop Data'!AA10*$F14*$G14</f>
        <v>22712.484999999997</v>
      </c>
      <c r="AE14" s="38">
        <f>'LAO FAO - Crop Data'!AB10*$F14*$G14</f>
        <v>21934.555999999997</v>
      </c>
      <c r="AF14" s="38">
        <f>'LAO FAO - Crop Data'!AC10*$F14*$G14</f>
        <v>18590.164999999997</v>
      </c>
      <c r="AG14" s="38">
        <f>'LAO FAO - Crop Data'!AD10*$F14*$G14</f>
        <v>14859.873999999998</v>
      </c>
      <c r="AH14" s="38">
        <f>'LAO FAO - Crop Data'!AE10*$F14*$G14</f>
        <v>27264.061999999998</v>
      </c>
      <c r="AI14" s="38">
        <f>'LAO FAO - Crop Data'!AF10*$F14*$G14</f>
        <v>42503.933999999994</v>
      </c>
      <c r="AJ14" s="38">
        <f>'LAO FAO - Crop Data'!AG10*$F14*$G14</f>
        <v>36288.219999999994</v>
      </c>
      <c r="AK14" s="38">
        <f>'LAO FAO - Crop Data'!AH10*$F14*$G14</f>
        <v>47367.635999999999</v>
      </c>
      <c r="AL14" s="38">
        <f>'LAO FAO - Crop Data'!AI10*$F14*$G14</f>
        <v>29982.159999999996</v>
      </c>
      <c r="AM14" s="38">
        <f>'LAO FAO - Crop Data'!AJ10*$F14*$G14</f>
        <v>23854.294999999998</v>
      </c>
      <c r="AN14" s="38">
        <f>'LAO FAO - Crop Data'!AK10*$F14*$G14</f>
        <v>25621.035999999996</v>
      </c>
      <c r="AO14" s="38">
        <f>'LAO FAO - Crop Data'!AL10*$F14*$G14</f>
        <v>36206.726999999999</v>
      </c>
      <c r="AP14" s="38">
        <f>'LAO FAO - Crop Data'!AM10*$F14*$G14</f>
        <v>22524.528999999999</v>
      </c>
      <c r="AQ14" s="38">
        <f>'LAO FAO - Crop Data'!AN10*$F14*$G14</f>
        <v>20997.272999999997</v>
      </c>
      <c r="AR14" s="38">
        <f>'LAO FAO - Crop Data'!AO10*$F14*$G14</f>
        <v>21337.999999999996</v>
      </c>
      <c r="AS14" s="38">
        <f>'LAO FAO - Crop Data'!AP10*$F14*$G14</f>
        <v>24493.3</v>
      </c>
      <c r="AT14" s="38">
        <f>'LAO FAO - Crop Data'!AQ10*$F14*$G14</f>
        <v>18296.199999999997</v>
      </c>
      <c r="AU14" s="38">
        <f>'LAO FAO - Crop Data'!AR10*$F14*$G14</f>
        <v>26672.499999999996</v>
      </c>
      <c r="AV14" s="38">
        <f>'LAO FAO - Crop Data'!AS10*$F14*$G14</f>
        <v>21281.476999999999</v>
      </c>
      <c r="AW14" s="38">
        <f>'LAO FAO - Crop Data'!AT10*$F14*$G14</f>
        <v>28681.676999999996</v>
      </c>
      <c r="AX14" s="38">
        <f>'LAO FAO - Crop Data'!AU10*$F14*$G14</f>
        <v>33233.707999999999</v>
      </c>
      <c r="AY14" s="38">
        <f>'LAO FAO - Crop Data'!AV10*$F14*$G14</f>
        <v>27178.255999999998</v>
      </c>
      <c r="AZ14" s="38">
        <f>'LAO FAO - Crop Data'!AW10*$F14*$G14</f>
        <v>29491.839999999997</v>
      </c>
      <c r="BA14" s="38">
        <f>'LAO FAO - Crop Data'!AX10*$F14*$G14</f>
        <v>24904.17</v>
      </c>
      <c r="BB14" s="38">
        <f>'LAO FAO - Crop Data'!AY10*$F14*$G14</f>
        <v>28707.554999999997</v>
      </c>
      <c r="BC14" s="38">
        <f>'LAO FAO - Crop Data'!AZ10*$F14*$G14</f>
        <v>30483.602999999996</v>
      </c>
      <c r="BD14" s="38">
        <f>'LAO FAO - Crop Data'!BA10*$F14*$G14</f>
        <v>38850.368999999999</v>
      </c>
      <c r="BE14" s="38">
        <f>'LAO FAO - Crop Data'!BB10*$F14*$G14</f>
        <v>13927.584999999999</v>
      </c>
      <c r="BF14" s="38">
        <f>'LAO FAO - Crop Data'!BC10*$F14*$G14</f>
        <v>30318.12</v>
      </c>
      <c r="BG14" s="38">
        <f>'LAO FAO - Crop Data'!BD10*$F14*$G14</f>
        <v>18371.109999999997</v>
      </c>
      <c r="BH14" s="38">
        <f>'LAO FAO - Crop Data'!BE10*$F14*$G14</f>
        <v>14589.289999999999</v>
      </c>
      <c r="BI14" s="38">
        <f>'LAO FAO - Crop Data'!BF10*$F14*$G14</f>
        <v>18248.53</v>
      </c>
      <c r="BJ14" s="38">
        <f>'LAO FAO - Crop Data'!BG10*$F14*$G14</f>
        <v>34658.359999999993</v>
      </c>
      <c r="BK14" s="38">
        <f>'LAO FAO - Crop Data'!BH10*$F14*$G14</f>
        <v>34753.699999999997</v>
      </c>
      <c r="BL14" s="38">
        <f>'LAO FAO - Crop Data'!BI10*$F14*$G14</f>
        <v>24999.51</v>
      </c>
      <c r="BM14" s="38">
        <f>'LAO FAO - Crop Data'!BJ10*$F14*$G14</f>
        <v>28252.42</v>
      </c>
      <c r="BN14" s="38">
        <f>'LAO FAO - Crop Data'!BK10*$F14*$G14</f>
        <v>26078.894999999997</v>
      </c>
    </row>
    <row r="15" spans="1:66" s="54" customFormat="1" x14ac:dyDescent="0.35">
      <c r="C15" s="52" t="s">
        <v>420</v>
      </c>
      <c r="E15" s="153">
        <v>0.70599999999999996</v>
      </c>
      <c r="F15" s="194">
        <f>1-E15</f>
        <v>0.29400000000000004</v>
      </c>
      <c r="G15" s="54">
        <v>1</v>
      </c>
      <c r="H15" s="38">
        <f>'LAO FAO - Crop Data'!E11*$F15*$G15</f>
        <v>0</v>
      </c>
      <c r="I15" s="38">
        <f>'LAO FAO - Crop Data'!F11*$F15*$G15</f>
        <v>0</v>
      </c>
      <c r="J15" s="38">
        <f>'LAO FAO - Crop Data'!G11*$F15*$G15</f>
        <v>0</v>
      </c>
      <c r="K15" s="38">
        <f>'LAO FAO - Crop Data'!H11*$F15*$G15</f>
        <v>0</v>
      </c>
      <c r="L15" s="38">
        <f>'LAO FAO - Crop Data'!I11*$F15*$G15</f>
        <v>0</v>
      </c>
      <c r="M15" s="38">
        <f>'LAO FAO - Crop Data'!J11*$F15*$G15</f>
        <v>0</v>
      </c>
      <c r="N15" s="38">
        <f>'LAO FAO - Crop Data'!K11*$F15*$G15</f>
        <v>0</v>
      </c>
      <c r="O15" s="38">
        <f>'LAO FAO - Crop Data'!L11*$F15*$G15</f>
        <v>0</v>
      </c>
      <c r="P15" s="38">
        <f>'LAO FAO - Crop Data'!M11*$F15*$G15</f>
        <v>0</v>
      </c>
      <c r="Q15" s="38">
        <f>'LAO FAO - Crop Data'!N11*$F15*$G15</f>
        <v>0</v>
      </c>
      <c r="R15" s="38">
        <f>'LAO FAO - Crop Data'!O11*$F15*$G15</f>
        <v>0</v>
      </c>
      <c r="S15" s="38">
        <f>'LAO FAO - Crop Data'!P11*$F15*$G15</f>
        <v>0</v>
      </c>
      <c r="T15" s="38">
        <f>'LAO FAO - Crop Data'!Q11*$F15*$G15</f>
        <v>0</v>
      </c>
      <c r="U15" s="38">
        <f>'LAO FAO - Crop Data'!R11*$F15*$G15</f>
        <v>0</v>
      </c>
      <c r="V15" s="38">
        <f>'LAO FAO - Crop Data'!S11*$F15*$G15</f>
        <v>0</v>
      </c>
      <c r="W15" s="38">
        <f>'LAO FAO - Crop Data'!T11*$F15*$G15</f>
        <v>0</v>
      </c>
      <c r="X15" s="38">
        <f>'LAO FAO - Crop Data'!U11*$F15*$G15</f>
        <v>0</v>
      </c>
      <c r="Y15" s="38">
        <f>'LAO FAO - Crop Data'!V11*$F15*$G15</f>
        <v>0</v>
      </c>
      <c r="Z15" s="38">
        <f>'LAO FAO - Crop Data'!W11*$F15*$G15</f>
        <v>0</v>
      </c>
      <c r="AA15" s="38">
        <f>'LAO FAO - Crop Data'!X11*$F15*$G15</f>
        <v>0</v>
      </c>
      <c r="AB15" s="38">
        <f>'LAO FAO - Crop Data'!Y11*$F15*$G15</f>
        <v>0</v>
      </c>
      <c r="AC15" s="38">
        <f>'LAO FAO - Crop Data'!Z11*$F15*$G15</f>
        <v>0</v>
      </c>
      <c r="AD15" s="38">
        <f>'LAO FAO - Crop Data'!AA11*$F15*$G15</f>
        <v>0</v>
      </c>
      <c r="AE15" s="38">
        <f>'LAO FAO - Crop Data'!AB11*$F15*$G15</f>
        <v>0</v>
      </c>
      <c r="AF15" s="38">
        <f>'LAO FAO - Crop Data'!AC11*$F15*$G15</f>
        <v>0</v>
      </c>
      <c r="AG15" s="38">
        <f>'LAO FAO - Crop Data'!AD11*$F15*$G15</f>
        <v>0</v>
      </c>
      <c r="AH15" s="38">
        <f>'LAO FAO - Crop Data'!AE11*$F15*$G15</f>
        <v>0</v>
      </c>
      <c r="AI15" s="38">
        <f>'LAO FAO - Crop Data'!AF11*$F15*$G15</f>
        <v>0</v>
      </c>
      <c r="AJ15" s="38">
        <f>'LAO FAO - Crop Data'!AG11*$F15*$G15</f>
        <v>0</v>
      </c>
      <c r="AK15" s="38">
        <f>'LAO FAO - Crop Data'!AH11*$F15*$G15</f>
        <v>0</v>
      </c>
      <c r="AL15" s="38">
        <f>'LAO FAO - Crop Data'!AI11*$F15*$G15</f>
        <v>0</v>
      </c>
      <c r="AM15" s="38">
        <f>'LAO FAO - Crop Data'!AJ11*$F15*$G15</f>
        <v>0</v>
      </c>
      <c r="AN15" s="38">
        <f>'LAO FAO - Crop Data'!AK11*$F15*$G15</f>
        <v>0</v>
      </c>
      <c r="AO15" s="38">
        <f>'LAO FAO - Crop Data'!AL11*$F15*$G15</f>
        <v>0</v>
      </c>
      <c r="AP15" s="38">
        <f>'LAO FAO - Crop Data'!AM11*$F15*$G15</f>
        <v>0</v>
      </c>
      <c r="AQ15" s="38">
        <f>'LAO FAO - Crop Data'!AN11*$F15*$G15</f>
        <v>0</v>
      </c>
      <c r="AR15" s="38">
        <f>'LAO FAO - Crop Data'!AO11*$F15*$G15</f>
        <v>0</v>
      </c>
      <c r="AS15" s="38">
        <f>'LAO FAO - Crop Data'!AP11*$F15*$G15</f>
        <v>0</v>
      </c>
      <c r="AT15" s="38">
        <f>'LAO FAO - Crop Data'!AQ11*$F15*$G15</f>
        <v>0</v>
      </c>
      <c r="AU15" s="38">
        <f>'LAO FAO - Crop Data'!AR11*$F15*$G15</f>
        <v>0</v>
      </c>
      <c r="AV15" s="38">
        <f>'LAO FAO - Crop Data'!AS11*$F15*$G15</f>
        <v>0</v>
      </c>
      <c r="AW15" s="38">
        <f>'LAO FAO - Crop Data'!AT11*$F15*$G15</f>
        <v>0</v>
      </c>
      <c r="AX15" s="38">
        <f>'LAO FAO - Crop Data'!AU11*$F15*$G15</f>
        <v>0</v>
      </c>
      <c r="AY15" s="38">
        <f>'LAO FAO - Crop Data'!AV11*$F15*$G15</f>
        <v>0</v>
      </c>
      <c r="AZ15" s="38">
        <f>'LAO FAO - Crop Data'!AW11*$F15*$G15</f>
        <v>0</v>
      </c>
      <c r="BA15" s="38">
        <f>'LAO FAO - Crop Data'!AX11*$F15*$G15</f>
        <v>0</v>
      </c>
      <c r="BB15" s="38">
        <f>'LAO FAO - Crop Data'!AY11*$F15*$G15</f>
        <v>0</v>
      </c>
      <c r="BC15" s="38">
        <f>'LAO FAO - Crop Data'!AZ11*$F15*$G15</f>
        <v>0</v>
      </c>
      <c r="BD15" s="38">
        <f>'LAO FAO - Crop Data'!BA11*$F15*$G15</f>
        <v>0</v>
      </c>
      <c r="BE15" s="38">
        <f>'LAO FAO - Crop Data'!BB11*$F15*$G15</f>
        <v>0</v>
      </c>
      <c r="BF15" s="38">
        <f>'LAO FAO - Crop Data'!BC11*$F15*$G15</f>
        <v>0</v>
      </c>
      <c r="BG15" s="38">
        <f>'LAO FAO - Crop Data'!BD11*$F15*$G15</f>
        <v>0</v>
      </c>
      <c r="BH15" s="38">
        <f>'LAO FAO - Crop Data'!BE11*$F15*$G15</f>
        <v>0</v>
      </c>
      <c r="BI15" s="38">
        <f>'LAO FAO - Crop Data'!BF11*$F15*$G15</f>
        <v>39690.000000000007</v>
      </c>
      <c r="BJ15" s="38">
        <f>'LAO FAO - Crop Data'!BG11*$F15*$G15</f>
        <v>39690.000000000007</v>
      </c>
      <c r="BK15" s="38">
        <f>'LAO FAO - Crop Data'!BH11*$F15*$G15</f>
        <v>55194.090000000004</v>
      </c>
      <c r="BL15" s="38">
        <f>'LAO FAO - Crop Data'!BI11*$F15*$G15</f>
        <v>39798.780000000006</v>
      </c>
      <c r="BM15" s="38">
        <f>'LAO FAO - Crop Data'!BJ11*$F15*$G15</f>
        <v>43603.140000000007</v>
      </c>
      <c r="BN15" s="38">
        <f>'LAO FAO - Crop Data'!BK11*$F15*$G15</f>
        <v>45465.336000000003</v>
      </c>
    </row>
    <row r="16" spans="1:66" s="26" customFormat="1" x14ac:dyDescent="0.35">
      <c r="C16" s="26" t="s">
        <v>381</v>
      </c>
      <c r="E16" s="152"/>
      <c r="F16" s="193"/>
      <c r="H16" s="136">
        <f>SUM(H10:H11)</f>
        <v>0</v>
      </c>
      <c r="I16" s="136">
        <f t="shared" ref="I16:BN16" si="1">SUM(I10:I11)</f>
        <v>0</v>
      </c>
      <c r="J16" s="136">
        <f t="shared" si="1"/>
        <v>0</v>
      </c>
      <c r="K16" s="136">
        <f t="shared" si="1"/>
        <v>0</v>
      </c>
      <c r="L16" s="136">
        <f t="shared" si="1"/>
        <v>0</v>
      </c>
      <c r="M16" s="136">
        <f t="shared" si="1"/>
        <v>0</v>
      </c>
      <c r="N16" s="136">
        <f t="shared" si="1"/>
        <v>0</v>
      </c>
      <c r="O16" s="136">
        <f t="shared" si="1"/>
        <v>0</v>
      </c>
      <c r="P16" s="136">
        <f t="shared" si="1"/>
        <v>0</v>
      </c>
      <c r="Q16" s="136">
        <f t="shared" si="1"/>
        <v>0</v>
      </c>
      <c r="R16" s="136">
        <f t="shared" si="1"/>
        <v>0</v>
      </c>
      <c r="S16" s="136">
        <f t="shared" si="1"/>
        <v>0</v>
      </c>
      <c r="T16" s="136">
        <f t="shared" si="1"/>
        <v>0</v>
      </c>
      <c r="U16" s="136">
        <f t="shared" si="1"/>
        <v>0</v>
      </c>
      <c r="V16" s="136">
        <f t="shared" si="1"/>
        <v>0</v>
      </c>
      <c r="W16" s="136">
        <f t="shared" si="1"/>
        <v>0</v>
      </c>
      <c r="X16" s="136">
        <f t="shared" si="1"/>
        <v>0</v>
      </c>
      <c r="Y16" s="136">
        <f t="shared" si="1"/>
        <v>0</v>
      </c>
      <c r="Z16" s="136">
        <f t="shared" si="1"/>
        <v>0</v>
      </c>
      <c r="AA16" s="136">
        <f t="shared" si="1"/>
        <v>0</v>
      </c>
      <c r="AB16" s="136">
        <f t="shared" si="1"/>
        <v>0</v>
      </c>
      <c r="AC16" s="136">
        <f t="shared" si="1"/>
        <v>0</v>
      </c>
      <c r="AD16" s="136">
        <f t="shared" si="1"/>
        <v>0</v>
      </c>
      <c r="AE16" s="136">
        <f t="shared" si="1"/>
        <v>0</v>
      </c>
      <c r="AF16" s="136">
        <f t="shared" si="1"/>
        <v>0</v>
      </c>
      <c r="AG16" s="136">
        <f t="shared" si="1"/>
        <v>0</v>
      </c>
      <c r="AH16" s="136">
        <f t="shared" si="1"/>
        <v>0</v>
      </c>
      <c r="AI16" s="136">
        <f t="shared" si="1"/>
        <v>0</v>
      </c>
      <c r="AJ16" s="136">
        <f t="shared" si="1"/>
        <v>0</v>
      </c>
      <c r="AK16" s="136">
        <f t="shared" si="1"/>
        <v>0</v>
      </c>
      <c r="AL16" s="136">
        <f t="shared" si="1"/>
        <v>0</v>
      </c>
      <c r="AM16" s="136">
        <f t="shared" si="1"/>
        <v>0</v>
      </c>
      <c r="AN16" s="136">
        <f t="shared" si="1"/>
        <v>0</v>
      </c>
      <c r="AO16" s="136">
        <f t="shared" si="1"/>
        <v>0</v>
      </c>
      <c r="AP16" s="136">
        <f t="shared" si="1"/>
        <v>0</v>
      </c>
      <c r="AQ16" s="136">
        <f t="shared" si="1"/>
        <v>0</v>
      </c>
      <c r="AR16" s="136">
        <f t="shared" si="1"/>
        <v>0</v>
      </c>
      <c r="AS16" s="136">
        <f t="shared" si="1"/>
        <v>0</v>
      </c>
      <c r="AT16" s="136">
        <f t="shared" si="1"/>
        <v>0</v>
      </c>
      <c r="AU16" s="136">
        <f t="shared" si="1"/>
        <v>0</v>
      </c>
      <c r="AV16" s="136">
        <f t="shared" si="1"/>
        <v>0</v>
      </c>
      <c r="AW16" s="136">
        <f t="shared" si="1"/>
        <v>0</v>
      </c>
      <c r="AX16" s="136">
        <f t="shared" si="1"/>
        <v>0</v>
      </c>
      <c r="AY16" s="136">
        <f t="shared" si="1"/>
        <v>0</v>
      </c>
      <c r="AZ16" s="136">
        <f t="shared" si="1"/>
        <v>0</v>
      </c>
      <c r="BA16" s="136">
        <f t="shared" si="1"/>
        <v>0</v>
      </c>
      <c r="BB16" s="136">
        <f t="shared" si="1"/>
        <v>0</v>
      </c>
      <c r="BC16" s="136">
        <f t="shared" si="1"/>
        <v>0</v>
      </c>
      <c r="BD16" s="136">
        <f t="shared" si="1"/>
        <v>77159.249999999985</v>
      </c>
      <c r="BE16" s="136">
        <f t="shared" si="1"/>
        <v>152444.24999999997</v>
      </c>
      <c r="BF16" s="136">
        <f t="shared" si="1"/>
        <v>233211.29999999996</v>
      </c>
      <c r="BG16" s="136">
        <f t="shared" si="1"/>
        <v>276307.49999999994</v>
      </c>
      <c r="BH16" s="136">
        <f t="shared" si="1"/>
        <v>310369.07999999996</v>
      </c>
      <c r="BI16" s="136">
        <f t="shared" si="1"/>
        <v>393170.39999999991</v>
      </c>
      <c r="BJ16" s="136">
        <f t="shared" si="1"/>
        <v>581109.89999999991</v>
      </c>
      <c r="BK16" s="136">
        <f t="shared" si="1"/>
        <v>587408.84999999986</v>
      </c>
      <c r="BL16" s="136">
        <f t="shared" si="1"/>
        <v>487761.74999999994</v>
      </c>
      <c r="BM16" s="136">
        <f t="shared" si="1"/>
        <v>620942.06999999995</v>
      </c>
      <c r="BN16" s="136">
        <f t="shared" si="1"/>
        <v>661834.52999999991</v>
      </c>
    </row>
    <row r="17" spans="1:66" s="54" customFormat="1" x14ac:dyDescent="0.35">
      <c r="E17" s="153"/>
      <c r="F17" s="194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</row>
    <row r="18" spans="1:66" s="26" customFormat="1" x14ac:dyDescent="0.35">
      <c r="C18" s="26" t="s">
        <v>433</v>
      </c>
      <c r="E18" s="152">
        <v>0.876</v>
      </c>
      <c r="F18" s="193">
        <f>1-E18</f>
        <v>0.124</v>
      </c>
      <c r="G18" s="26">
        <v>0.7</v>
      </c>
      <c r="H18" s="136">
        <f>'LAO FAO - Crop Data'!E9*$F18*$G18</f>
        <v>1041.5999999999999</v>
      </c>
      <c r="I18" s="136">
        <f>'LAO FAO - Crop Data'!F9*$F18*$G18</f>
        <v>1128.3999999999999</v>
      </c>
      <c r="J18" s="136">
        <f>'LAO FAO - Crop Data'!G9*$F18*$G18</f>
        <v>1215.1999999999998</v>
      </c>
      <c r="K18" s="136">
        <f>'LAO FAO - Crop Data'!H9*$F18*$G18</f>
        <v>1215.1999999999998</v>
      </c>
      <c r="L18" s="136">
        <f>'LAO FAO - Crop Data'!I9*$F18*$G18</f>
        <v>1302</v>
      </c>
      <c r="M18" s="136">
        <f>'LAO FAO - Crop Data'!J9*$F18*$G18</f>
        <v>1302</v>
      </c>
      <c r="N18" s="136">
        <f>'LAO FAO - Crop Data'!K9*$F18*$G18</f>
        <v>1302</v>
      </c>
      <c r="O18" s="136">
        <f>'LAO FAO - Crop Data'!L9*$F18*$G18</f>
        <v>1302</v>
      </c>
      <c r="P18" s="136">
        <f>'LAO FAO - Crop Data'!M9*$F18*$G18</f>
        <v>1388.8</v>
      </c>
      <c r="Q18" s="136">
        <f>'LAO FAO - Crop Data'!N9*$F18*$G18</f>
        <v>1475.6</v>
      </c>
      <c r="R18" s="136">
        <f>'LAO FAO - Crop Data'!O9*$F18*$G18</f>
        <v>1475.6</v>
      </c>
      <c r="S18" s="136">
        <f>'LAO FAO - Crop Data'!P9*$F18*$G18</f>
        <v>1562.3999999999999</v>
      </c>
      <c r="T18" s="136">
        <f>'LAO FAO - Crop Data'!Q9*$F18*$G18</f>
        <v>1562.3999999999999</v>
      </c>
      <c r="U18" s="136">
        <f>'LAO FAO - Crop Data'!R9*$F18*$G18</f>
        <v>1475.6</v>
      </c>
      <c r="V18" s="136">
        <f>'LAO FAO - Crop Data'!S9*$F18*$G18</f>
        <v>1041.5999999999999</v>
      </c>
      <c r="W18" s="136">
        <f>'LAO FAO - Crop Data'!T9*$F18*$G18</f>
        <v>1736</v>
      </c>
      <c r="X18" s="136">
        <f>'LAO FAO - Crop Data'!U9*$F18*$G18</f>
        <v>1909.6</v>
      </c>
      <c r="Y18" s="136">
        <f>'LAO FAO - Crop Data'!V9*$F18*$G18</f>
        <v>2430.3999999999996</v>
      </c>
      <c r="Z18" s="136">
        <f>'LAO FAO - Crop Data'!W9*$F18*$G18</f>
        <v>2690.7999999999997</v>
      </c>
      <c r="AA18" s="136">
        <f>'LAO FAO - Crop Data'!X9*$F18*$G18</f>
        <v>2951.2</v>
      </c>
      <c r="AB18" s="136">
        <f>'LAO FAO - Crop Data'!Y9*$F18*$G18</f>
        <v>3038</v>
      </c>
      <c r="AC18" s="136">
        <f>'LAO FAO - Crop Data'!Z9*$F18*$G18</f>
        <v>3472</v>
      </c>
      <c r="AD18" s="136">
        <f>'LAO FAO - Crop Data'!AA9*$F18*$G18</f>
        <v>3124.7999999999997</v>
      </c>
      <c r="AE18" s="136">
        <f>'LAO FAO - Crop Data'!AB9*$F18*$G18</f>
        <v>2864.3999999999996</v>
      </c>
      <c r="AF18" s="136">
        <f>'LAO FAO - Crop Data'!AC9*$F18*$G18</f>
        <v>2951.2</v>
      </c>
      <c r="AG18" s="136">
        <f>'LAO FAO - Crop Data'!AD9*$F18*$G18</f>
        <v>3038</v>
      </c>
      <c r="AH18" s="136">
        <f>'LAO FAO - Crop Data'!AE9*$F18*$G18</f>
        <v>2430.3999999999996</v>
      </c>
      <c r="AI18" s="136">
        <f>'LAO FAO - Crop Data'!AF9*$F18*$G18</f>
        <v>2170</v>
      </c>
      <c r="AJ18" s="136">
        <f>'LAO FAO - Crop Data'!AG9*$F18*$G18</f>
        <v>2430.3999999999996</v>
      </c>
      <c r="AK18" s="136">
        <f>'LAO FAO - Crop Data'!AH9*$F18*$G18</f>
        <v>2604</v>
      </c>
      <c r="AL18" s="136">
        <f>'LAO FAO - Crop Data'!AI9*$F18*$G18</f>
        <v>2864.3999999999996</v>
      </c>
      <c r="AM18" s="136">
        <f>'LAO FAO - Crop Data'!AJ9*$F18*$G18</f>
        <v>3038</v>
      </c>
      <c r="AN18" s="136">
        <f>'LAO FAO - Crop Data'!AK9*$F18*$G18</f>
        <v>2951.2</v>
      </c>
      <c r="AO18" s="136">
        <f>'LAO FAO - Crop Data'!AL9*$F18*$G18</f>
        <v>2777.6</v>
      </c>
      <c r="AP18" s="136">
        <f>'LAO FAO - Crop Data'!AM9*$F18*$G18</f>
        <v>2690.7999999999997</v>
      </c>
      <c r="AQ18" s="136">
        <f>'LAO FAO - Crop Data'!AN9*$F18*$G18</f>
        <v>2864.3999999999996</v>
      </c>
      <c r="AR18" s="136">
        <f>'LAO FAO - Crop Data'!AO9*$F18*$G18</f>
        <v>2864.3999999999996</v>
      </c>
      <c r="AS18" s="136">
        <f>'LAO FAO - Crop Data'!AP9*$F18*$G18</f>
        <v>2864.3999999999996</v>
      </c>
      <c r="AT18" s="136">
        <f>'LAO FAO - Crop Data'!AQ9*$F18*$G18</f>
        <v>2864.3999999999996</v>
      </c>
      <c r="AU18" s="136">
        <f>'LAO FAO - Crop Data'!AR9*$F18*$G18</f>
        <v>2864.3999999999996</v>
      </c>
      <c r="AV18" s="136">
        <f>'LAO FAO - Crop Data'!AS9*$F18*$G18</f>
        <v>2951.2</v>
      </c>
      <c r="AW18" s="136">
        <f>'LAO FAO - Crop Data'!AT9*$F18*$G18</f>
        <v>3038</v>
      </c>
      <c r="AX18" s="136">
        <f>'LAO FAO - Crop Data'!AU9*$F18*$G18</f>
        <v>3124.7999999999997</v>
      </c>
      <c r="AY18" s="136">
        <f>'LAO FAO - Crop Data'!AV9*$F18*$G18</f>
        <v>3124.7999999999997</v>
      </c>
      <c r="AZ18" s="136">
        <f>'LAO FAO - Crop Data'!AW9*$F18*$G18</f>
        <v>3124.7999999999997</v>
      </c>
      <c r="BA18" s="136">
        <f>'LAO FAO - Crop Data'!AX9*$F18*$G18</f>
        <v>3038</v>
      </c>
      <c r="BB18" s="136">
        <f>'LAO FAO - Crop Data'!AY9*$F18*$G18</f>
        <v>3038</v>
      </c>
      <c r="BC18" s="136">
        <f>'LAO FAO - Crop Data'!AZ9*$F18*$G18</f>
        <v>3124.7999999999997</v>
      </c>
      <c r="BD18" s="136">
        <f>'LAO FAO - Crop Data'!BA9*$F18*$G18</f>
        <v>3124.7999999999997</v>
      </c>
      <c r="BE18" s="136">
        <f>'LAO FAO - Crop Data'!BB9*$F18*$G18</f>
        <v>3545.3459999999995</v>
      </c>
      <c r="BF18" s="136">
        <f>'LAO FAO - Crop Data'!BC9*$F18*$G18</f>
        <v>2557.1279999999997</v>
      </c>
      <c r="BG18" s="136">
        <f>'LAO FAO - Crop Data'!BD9*$F18*$G18</f>
        <v>2847.0399999999995</v>
      </c>
      <c r="BH18" s="136">
        <f>'LAO FAO - Crop Data'!BE9*$F18*$G18</f>
        <v>2292.3879999999999</v>
      </c>
      <c r="BI18" s="136">
        <f>'LAO FAO - Crop Data'!BF9*$F18*$G18</f>
        <v>2699.0459999999998</v>
      </c>
      <c r="BJ18" s="136">
        <f>'LAO FAO - Crop Data'!BG9*$F18*$G18</f>
        <v>2904.7619999999997</v>
      </c>
      <c r="BK18" s="136">
        <f>'LAO FAO - Crop Data'!BH9*$F18*$G18</f>
        <v>2978.9760000000001</v>
      </c>
      <c r="BL18" s="136">
        <f>'LAO FAO - Crop Data'!BI9*$F18*$G18</f>
        <v>137.57799999999997</v>
      </c>
      <c r="BM18" s="136">
        <f>'LAO FAO - Crop Data'!BJ9*$F18*$G18</f>
        <v>187.48799999999997</v>
      </c>
      <c r="BN18" s="136">
        <f>'LAO FAO - Crop Data'!BK9*$F18*$G18</f>
        <v>1393.0531999999998</v>
      </c>
    </row>
    <row r="19" spans="1:66" s="54" customFormat="1" x14ac:dyDescent="0.35">
      <c r="E19" s="153"/>
      <c r="F19" s="194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</row>
    <row r="20" spans="1:66" s="26" customFormat="1" x14ac:dyDescent="0.35">
      <c r="C20" s="26" t="s">
        <v>278</v>
      </c>
      <c r="E20" s="152">
        <v>0.106</v>
      </c>
      <c r="F20" s="193">
        <f>1-E20</f>
        <v>0.89400000000000002</v>
      </c>
      <c r="G20" s="26">
        <v>0.4</v>
      </c>
      <c r="H20" s="136">
        <f>'LAO FAO - Crop Data'!E13*$F20*$G20</f>
        <v>357.6</v>
      </c>
      <c r="I20" s="136">
        <f>'LAO FAO - Crop Data'!F13*$F20*$G20</f>
        <v>357.6</v>
      </c>
      <c r="J20" s="136">
        <f>'LAO FAO - Crop Data'!G13*$F20*$G20</f>
        <v>357.6</v>
      </c>
      <c r="K20" s="136">
        <f>'LAO FAO - Crop Data'!H13*$F20*$G20</f>
        <v>357.6</v>
      </c>
      <c r="L20" s="136">
        <f>'LAO FAO - Crop Data'!I13*$F20*$G20</f>
        <v>357.6</v>
      </c>
      <c r="M20" s="136">
        <f>'LAO FAO - Crop Data'!J13*$F20*$G20</f>
        <v>357.6</v>
      </c>
      <c r="N20" s="136">
        <f>'LAO FAO - Crop Data'!K13*$F20*$G20</f>
        <v>357.6</v>
      </c>
      <c r="O20" s="136">
        <f>'LAO FAO - Crop Data'!L13*$F20*$G20</f>
        <v>357.6</v>
      </c>
      <c r="P20" s="136">
        <f>'LAO FAO - Crop Data'!M13*$F20*$G20</f>
        <v>357.6</v>
      </c>
      <c r="Q20" s="136">
        <f>'LAO FAO - Crop Data'!N13*$F20*$G20</f>
        <v>357.6</v>
      </c>
      <c r="R20" s="136">
        <f>'LAO FAO - Crop Data'!O13*$F20*$G20</f>
        <v>357.6</v>
      </c>
      <c r="S20" s="136">
        <f>'LAO FAO - Crop Data'!P13*$F20*$G20</f>
        <v>357.6</v>
      </c>
      <c r="T20" s="136">
        <f>'LAO FAO - Crop Data'!Q13*$F20*$G20</f>
        <v>357.6</v>
      </c>
      <c r="U20" s="136">
        <f>'LAO FAO - Crop Data'!R13*$F20*$G20</f>
        <v>357.6</v>
      </c>
      <c r="V20" s="136">
        <f>'LAO FAO - Crop Data'!S13*$F20*$G20</f>
        <v>357.6</v>
      </c>
      <c r="W20" s="136">
        <f>'LAO FAO - Crop Data'!T13*$F20*$G20</f>
        <v>357.6</v>
      </c>
      <c r="X20" s="136">
        <f>'LAO FAO - Crop Data'!U13*$F20*$G20</f>
        <v>536.4</v>
      </c>
      <c r="Y20" s="136">
        <f>'LAO FAO - Crop Data'!V13*$F20*$G20</f>
        <v>590.04000000000008</v>
      </c>
      <c r="Z20" s="136">
        <f>'LAO FAO - Crop Data'!W13*$F20*$G20</f>
        <v>643.68000000000006</v>
      </c>
      <c r="AA20" s="136">
        <f>'LAO FAO - Crop Data'!X13*$F20*$G20</f>
        <v>582.88800000000003</v>
      </c>
      <c r="AB20" s="136">
        <f>'LAO FAO - Crop Data'!Y13*$F20*$G20</f>
        <v>643.68000000000006</v>
      </c>
      <c r="AC20" s="136">
        <f>'LAO FAO - Crop Data'!Z13*$F20*$G20</f>
        <v>643.68000000000006</v>
      </c>
      <c r="AD20" s="136">
        <f>'LAO FAO - Crop Data'!AA13*$F20*$G20</f>
        <v>643.68000000000006</v>
      </c>
      <c r="AE20" s="136">
        <f>'LAO FAO - Crop Data'!AB13*$F20*$G20</f>
        <v>643.68000000000006</v>
      </c>
      <c r="AF20" s="136">
        <f>'LAO FAO - Crop Data'!AC13*$F20*$G20</f>
        <v>532.82399999999996</v>
      </c>
      <c r="AG20" s="136">
        <f>'LAO FAO - Crop Data'!AD13*$F20*$G20</f>
        <v>518.52</v>
      </c>
      <c r="AH20" s="136">
        <f>'LAO FAO - Crop Data'!AE13*$F20*$G20</f>
        <v>843.93600000000015</v>
      </c>
      <c r="AI20" s="136">
        <f>'LAO FAO - Crop Data'!AF13*$F20*$G20</f>
        <v>711.62400000000002</v>
      </c>
      <c r="AJ20" s="136">
        <f>'LAO FAO - Crop Data'!AG13*$F20*$G20</f>
        <v>1113.5664000000002</v>
      </c>
      <c r="AK20" s="136">
        <f>'LAO FAO - Crop Data'!AH13*$F20*$G20</f>
        <v>932.97839999999997</v>
      </c>
      <c r="AL20" s="136">
        <f>'LAO FAO - Crop Data'!AI13*$F20*$G20</f>
        <v>753.46320000000014</v>
      </c>
      <c r="AM20" s="136">
        <f>'LAO FAO - Crop Data'!AJ13*$F20*$G20</f>
        <v>979.46640000000014</v>
      </c>
      <c r="AN20" s="136">
        <f>'LAO FAO - Crop Data'!AK13*$F20*$G20</f>
        <v>787.43520000000001</v>
      </c>
      <c r="AO20" s="136">
        <f>'LAO FAO - Crop Data'!AL13*$F20*$G20</f>
        <v>599.33760000000007</v>
      </c>
      <c r="AP20" s="136">
        <f>'LAO FAO - Crop Data'!AM13*$F20*$G20</f>
        <v>821.76480000000015</v>
      </c>
      <c r="AQ20" s="136">
        <f>'LAO FAO - Crop Data'!AN13*$F20*$G20</f>
        <v>413.7432</v>
      </c>
      <c r="AR20" s="136">
        <f>'LAO FAO - Crop Data'!AO13*$F20*$G20</f>
        <v>536.4</v>
      </c>
      <c r="AS20" s="136">
        <f>'LAO FAO - Crop Data'!AP13*$F20*$G20</f>
        <v>622.58159999999998</v>
      </c>
      <c r="AT20" s="136">
        <f>'LAO FAO - Crop Data'!AQ13*$F20*$G20</f>
        <v>539.976</v>
      </c>
      <c r="AU20" s="136">
        <f>'LAO FAO - Crop Data'!AR13*$F20*$G20</f>
        <v>394.0752</v>
      </c>
      <c r="AV20" s="136">
        <f>'LAO FAO - Crop Data'!AS13*$F20*$G20</f>
        <v>1004.4984000000001</v>
      </c>
      <c r="AW20" s="136">
        <f>'LAO FAO - Crop Data'!AT13*$F20*$G20</f>
        <v>1081.74</v>
      </c>
      <c r="AX20" s="136">
        <f>'LAO FAO - Crop Data'!AU13*$F20*$G20</f>
        <v>1069.2239999999999</v>
      </c>
      <c r="AY20" s="136">
        <f>'LAO FAO - Crop Data'!AV13*$F20*$G20</f>
        <v>763.47600000000011</v>
      </c>
      <c r="AZ20" s="136">
        <f>'LAO FAO - Crop Data'!AW13*$F20*$G20</f>
        <v>1323.1200000000001</v>
      </c>
      <c r="BA20" s="136">
        <f>'LAO FAO - Crop Data'!AX13*$F20*$G20</f>
        <v>1246.2360000000001</v>
      </c>
      <c r="BB20" s="136">
        <f>'LAO FAO - Crop Data'!AY13*$F20*$G20</f>
        <v>883.27199999999993</v>
      </c>
      <c r="BC20" s="136">
        <f>'LAO FAO - Crop Data'!AZ13*$F20*$G20</f>
        <v>1103.1960000000001</v>
      </c>
      <c r="BD20" s="136">
        <f>'LAO FAO - Crop Data'!BA13*$F20*$G20</f>
        <v>1578.8040000000001</v>
      </c>
      <c r="BE20" s="136">
        <f>'LAO FAO - Crop Data'!BB13*$F20*$G20</f>
        <v>1596.6840000000002</v>
      </c>
      <c r="BF20" s="136">
        <f>'LAO FAO - Crop Data'!BC13*$F20*$G20</f>
        <v>1712.9040000000002</v>
      </c>
      <c r="BG20" s="136">
        <f>'LAO FAO - Crop Data'!BD13*$F20*$G20</f>
        <v>1546.6200000000001</v>
      </c>
      <c r="BH20" s="136">
        <f>'LAO FAO - Crop Data'!BE13*$F20*$G20</f>
        <v>1203.3240000000001</v>
      </c>
      <c r="BI20" s="136">
        <f>'LAO FAO - Crop Data'!BF13*$F20*$G20</f>
        <v>1430.4</v>
      </c>
      <c r="BJ20" s="136">
        <f>'LAO FAO - Crop Data'!BG13*$F20*$G20</f>
        <v>1707.5400000000002</v>
      </c>
      <c r="BK20" s="136">
        <f>'LAO FAO - Crop Data'!BH13*$F20*$G20</f>
        <v>1727.2080000000003</v>
      </c>
      <c r="BL20" s="136">
        <f>'LAO FAO - Crop Data'!BI13*$F20*$G20</f>
        <v>1600.2600000000002</v>
      </c>
      <c r="BM20" s="136">
        <f>'LAO FAO - Crop Data'!BJ13*$F20*$G20</f>
        <v>1492.9800000000002</v>
      </c>
      <c r="BN20" s="136">
        <f>'LAO FAO - Crop Data'!BK13*$F20*$G20</f>
        <v>1589.1744000000001</v>
      </c>
    </row>
    <row r="21" spans="1:66" s="54" customFormat="1" x14ac:dyDescent="0.35">
      <c r="E21" s="153"/>
      <c r="F21" s="194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</row>
    <row r="22" spans="1:66" s="26" customFormat="1" x14ac:dyDescent="0.35">
      <c r="A22" s="26">
        <v>19</v>
      </c>
      <c r="C22" s="26" t="s">
        <v>404</v>
      </c>
      <c r="D22" s="26" t="s">
        <v>0</v>
      </c>
      <c r="E22" s="152">
        <v>7.6799999999999993E-2</v>
      </c>
      <c r="F22" s="193">
        <f>1-E22</f>
        <v>0.92320000000000002</v>
      </c>
      <c r="G22" s="26">
        <v>0.4</v>
      </c>
      <c r="H22" s="136">
        <f>'LAO FAO - Crop Data'!E14*$F22*$G22</f>
        <v>2067.9680000000003</v>
      </c>
      <c r="I22" s="136">
        <f>'LAO FAO - Crop Data'!F14*$F22*$G22</f>
        <v>2067.9680000000003</v>
      </c>
      <c r="J22" s="136">
        <f>'LAO FAO - Crop Data'!G14*$F22*$G22</f>
        <v>2067.9680000000003</v>
      </c>
      <c r="K22" s="136">
        <f>'LAO FAO - Crop Data'!H14*$F22*$G22</f>
        <v>2067.9680000000003</v>
      </c>
      <c r="L22" s="136">
        <f>'LAO FAO - Crop Data'!I14*$F22*$G22</f>
        <v>2067.9680000000003</v>
      </c>
      <c r="M22" s="136">
        <f>'LAO FAO - Crop Data'!J14*$F22*$G22</f>
        <v>2067.9680000000003</v>
      </c>
      <c r="N22" s="136">
        <f>'LAO FAO - Crop Data'!K14*$F22*$G22</f>
        <v>2067.9680000000003</v>
      </c>
      <c r="O22" s="136">
        <f>'LAO FAO - Crop Data'!L14*$F22*$G22</f>
        <v>2326.4639999999999</v>
      </c>
      <c r="P22" s="136">
        <f>'LAO FAO - Crop Data'!M14*$F22*$G22</f>
        <v>2326.4639999999999</v>
      </c>
      <c r="Q22" s="136">
        <f>'LAO FAO - Crop Data'!N14*$F22*$G22</f>
        <v>2326.4639999999999</v>
      </c>
      <c r="R22" s="136">
        <f>'LAO FAO - Crop Data'!O14*$F22*$G22</f>
        <v>2326.4639999999999</v>
      </c>
      <c r="S22" s="136">
        <f>'LAO FAO - Crop Data'!P14*$F22*$G22</f>
        <v>2326.4639999999999</v>
      </c>
      <c r="T22" s="136">
        <f>'LAO FAO - Crop Data'!Q14*$F22*$G22</f>
        <v>2326.4639999999999</v>
      </c>
      <c r="U22" s="136">
        <f>'LAO FAO - Crop Data'!R14*$F22*$G22</f>
        <v>2326.4639999999999</v>
      </c>
      <c r="V22" s="136">
        <f>'LAO FAO - Crop Data'!S14*$F22*$G22</f>
        <v>2455.712</v>
      </c>
      <c r="W22" s="136">
        <f>'LAO FAO - Crop Data'!T14*$F22*$G22</f>
        <v>2455.712</v>
      </c>
      <c r="X22" s="136">
        <f>'LAO FAO - Crop Data'!U14*$F22*$G22</f>
        <v>2455.712</v>
      </c>
      <c r="Y22" s="136">
        <f>'LAO FAO - Crop Data'!V14*$F22*$G22</f>
        <v>2455.712</v>
      </c>
      <c r="Z22" s="136">
        <f>'LAO FAO - Crop Data'!W14*$F22*$G22</f>
        <v>2584.9600000000005</v>
      </c>
      <c r="AA22" s="136">
        <f>'LAO FAO - Crop Data'!X14*$F22*$G22</f>
        <v>2769.6000000000004</v>
      </c>
      <c r="AB22" s="136">
        <f>'LAO FAO - Crop Data'!Y14*$F22*$G22</f>
        <v>2769.6000000000004</v>
      </c>
      <c r="AC22" s="136">
        <f>'LAO FAO - Crop Data'!Z14*$F22*$G22</f>
        <v>2769.6000000000004</v>
      </c>
      <c r="AD22" s="136">
        <f>'LAO FAO - Crop Data'!AA14*$F22*$G22</f>
        <v>2769.6000000000004</v>
      </c>
      <c r="AE22" s="136">
        <f>'LAO FAO - Crop Data'!AB14*$F22*$G22</f>
        <v>2769.6000000000004</v>
      </c>
      <c r="AF22" s="136">
        <f>'LAO FAO - Crop Data'!AC14*$F22*$G22</f>
        <v>3101.9520000000002</v>
      </c>
      <c r="AG22" s="136">
        <f>'LAO FAO - Crop Data'!AD14*$F22*$G22</f>
        <v>3101.9520000000002</v>
      </c>
      <c r="AH22" s="136">
        <f>'LAO FAO - Crop Data'!AE14*$F22*$G22</f>
        <v>3101.9520000000002</v>
      </c>
      <c r="AI22" s="136">
        <f>'LAO FAO - Crop Data'!AF14*$F22*$G22</f>
        <v>3101.9520000000002</v>
      </c>
      <c r="AJ22" s="136">
        <f>'LAO FAO - Crop Data'!AG14*$F22*$G22</f>
        <v>3101.9520000000002</v>
      </c>
      <c r="AK22" s="136">
        <f>'LAO FAO - Crop Data'!AH14*$F22*$G22</f>
        <v>3877.4400000000005</v>
      </c>
      <c r="AL22" s="136">
        <f>'LAO FAO - Crop Data'!AI14*$F22*$G22</f>
        <v>3936.8940800000005</v>
      </c>
      <c r="AM22" s="136">
        <f>'LAO FAO - Crop Data'!AJ14*$F22*$G22</f>
        <v>4002.2566400000005</v>
      </c>
      <c r="AN22" s="136">
        <f>'LAO FAO - Crop Data'!AK14*$F22*$G22</f>
        <v>4062.0800000000004</v>
      </c>
      <c r="AO22" s="136">
        <f>'LAO FAO - Crop Data'!AL14*$F22*$G22</f>
        <v>4246.72</v>
      </c>
      <c r="AP22" s="136">
        <f>'LAO FAO - Crop Data'!AM14*$F22*$G22</f>
        <v>4431.3599999999997</v>
      </c>
      <c r="AQ22" s="136">
        <f>'LAO FAO - Crop Data'!AN14*$F22*$G22</f>
        <v>4582.3955200000009</v>
      </c>
      <c r="AR22" s="136">
        <f>'LAO FAO - Crop Data'!AO14*$F22*$G22</f>
        <v>4800.6400000000003</v>
      </c>
      <c r="AS22" s="136">
        <f>'LAO FAO - Crop Data'!AP14*$F22*$G22</f>
        <v>4832.3980799999999</v>
      </c>
      <c r="AT22" s="136">
        <f>'LAO FAO - Crop Data'!AQ14*$F22*$G22</f>
        <v>4911.424</v>
      </c>
      <c r="AU22" s="136">
        <f>'LAO FAO - Crop Data'!AR14*$F22*$G22</f>
        <v>4985.2800000000007</v>
      </c>
      <c r="AV22" s="136">
        <f>'LAO FAO - Crop Data'!AS14*$F22*$G22</f>
        <v>5096.0640000000003</v>
      </c>
      <c r="AW22" s="136">
        <f>'LAO FAO - Crop Data'!AT14*$F22*$G22</f>
        <v>5122.6521600000005</v>
      </c>
      <c r="AX22" s="136">
        <f>'LAO FAO - Crop Data'!AU14*$F22*$G22</f>
        <v>5169.920000000001</v>
      </c>
      <c r="AY22" s="136">
        <f>'LAO FAO - Crop Data'!AV14*$F22*$G22</f>
        <v>5169.920000000001</v>
      </c>
      <c r="AZ22" s="136">
        <f>'LAO FAO - Crop Data'!AW14*$F22*$G22</f>
        <v>5243.7760000000007</v>
      </c>
      <c r="BA22" s="136">
        <f>'LAO FAO - Crop Data'!AX14*$F22*$G22</f>
        <v>5280.7040000000006</v>
      </c>
      <c r="BB22" s="136">
        <f>'LAO FAO - Crop Data'!AY14*$F22*$G22</f>
        <v>5317.6320000000005</v>
      </c>
      <c r="BC22" s="136">
        <f>'LAO FAO - Crop Data'!AZ14*$F22*$G22</f>
        <v>5539.2000000000007</v>
      </c>
      <c r="BD22" s="136">
        <f>'LAO FAO - Crop Data'!BA14*$F22*$G22</f>
        <v>5502.2720000000008</v>
      </c>
      <c r="BE22" s="136">
        <f>'LAO FAO - Crop Data'!BB14*$F22*$G22</f>
        <v>5144.0704000000005</v>
      </c>
      <c r="BF22" s="136">
        <f>'LAO FAO - Crop Data'!BC14*$F22*$G22</f>
        <v>4628.18624</v>
      </c>
      <c r="BG22" s="136">
        <f>'LAO FAO - Crop Data'!BD14*$F22*$G22</f>
        <v>3884.4563200000007</v>
      </c>
      <c r="BH22" s="136">
        <f>'LAO FAO - Crop Data'!BE14*$F22*$G22</f>
        <v>3177.6544000000004</v>
      </c>
      <c r="BI22" s="136">
        <f>'LAO FAO - Crop Data'!BF14*$F22*$G22</f>
        <v>2500.7641600000002</v>
      </c>
      <c r="BJ22" s="136">
        <f>'LAO FAO - Crop Data'!BG14*$F22*$G22</f>
        <v>1844.9228800000001</v>
      </c>
      <c r="BK22" s="136">
        <f>'LAO FAO - Crop Data'!BH14*$F22*$G22</f>
        <v>1255.5520000000001</v>
      </c>
      <c r="BL22" s="136">
        <f>'LAO FAO - Crop Data'!BI14*$F22*$G22</f>
        <v>985.97760000000005</v>
      </c>
      <c r="BM22" s="136">
        <f>'LAO FAO - Crop Data'!BJ14*$F22*$G22</f>
        <v>1154</v>
      </c>
      <c r="BN22" s="136">
        <f>'LAO FAO - Crop Data'!BK14*$F22*$G22</f>
        <v>1396.2476800000002</v>
      </c>
    </row>
    <row r="23" spans="1:66" s="54" customFormat="1" x14ac:dyDescent="0.35">
      <c r="E23" s="153"/>
      <c r="F23" s="194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s="26" customFormat="1" x14ac:dyDescent="0.35">
      <c r="A24" s="26">
        <v>19</v>
      </c>
      <c r="C24" s="26" t="s">
        <v>434</v>
      </c>
      <c r="D24" s="26" t="s">
        <v>0</v>
      </c>
      <c r="E24" s="152"/>
      <c r="F24" s="193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</row>
    <row r="25" spans="1:66" s="54" customFormat="1" x14ac:dyDescent="0.35">
      <c r="A25" s="54">
        <v>19</v>
      </c>
      <c r="C25" s="54" t="s">
        <v>262</v>
      </c>
      <c r="D25" s="54" t="s">
        <v>0</v>
      </c>
      <c r="E25" s="153">
        <v>7.85E-2</v>
      </c>
      <c r="F25" s="194">
        <f>1-E25</f>
        <v>0.92149999999999999</v>
      </c>
      <c r="G25" s="54">
        <v>2.2999999999999998</v>
      </c>
      <c r="H25" s="38">
        <f>'LAO FAO - Crop Data'!E16*$F25*$G25</f>
        <v>9537.5249999999996</v>
      </c>
      <c r="I25" s="38">
        <f>'LAO FAO - Crop Data'!F16*$F25*$G25</f>
        <v>9537.5249999999996</v>
      </c>
      <c r="J25" s="38">
        <f>'LAO FAO - Crop Data'!G16*$F25*$G25</f>
        <v>9537.5249999999996</v>
      </c>
      <c r="K25" s="38">
        <f>'LAO FAO - Crop Data'!H16*$F25*$G25</f>
        <v>9537.5249999999996</v>
      </c>
      <c r="L25" s="38">
        <f>'LAO FAO - Crop Data'!I16*$F25*$G25</f>
        <v>11445.03</v>
      </c>
      <c r="M25" s="38">
        <f>'LAO FAO - Crop Data'!J16*$F25*$G25</f>
        <v>11762.947499999998</v>
      </c>
      <c r="N25" s="38">
        <f>'LAO FAO - Crop Data'!K16*$F25*$G25</f>
        <v>11445.03</v>
      </c>
      <c r="O25" s="38">
        <f>'LAO FAO - Crop Data'!L16*$F25*$G25</f>
        <v>15895.874999999998</v>
      </c>
      <c r="P25" s="38">
        <f>'LAO FAO - Crop Data'!M16*$F25*$G25</f>
        <v>17167.544999999998</v>
      </c>
      <c r="Q25" s="38">
        <f>'LAO FAO - Crop Data'!N16*$F25*$G25</f>
        <v>19075.05</v>
      </c>
      <c r="R25" s="38">
        <f>'LAO FAO - Crop Data'!O16*$F25*$G25</f>
        <v>21109.721999999998</v>
      </c>
      <c r="S25" s="38">
        <f>'LAO FAO - Crop Data'!P16*$F25*$G25</f>
        <v>13988.369999999999</v>
      </c>
      <c r="T25" s="38">
        <f>'LAO FAO - Crop Data'!Q16*$F25*$G25</f>
        <v>12080.865</v>
      </c>
      <c r="U25" s="38">
        <f>'LAO FAO - Crop Data'!R16*$F25*$G25</f>
        <v>13352.534999999998</v>
      </c>
      <c r="V25" s="38">
        <f>'LAO FAO - Crop Data'!S16*$F25*$G25</f>
        <v>11445.03</v>
      </c>
      <c r="W25" s="38">
        <f>'LAO FAO - Crop Data'!T16*$F25*$G25</f>
        <v>14458.887899999998</v>
      </c>
      <c r="X25" s="38">
        <f>'LAO FAO - Crop Data'!U16*$F25*$G25</f>
        <v>15418.998749999997</v>
      </c>
      <c r="Y25" s="38">
        <f>'LAO FAO - Crop Data'!V16*$F25*$G25</f>
        <v>7852.562249999999</v>
      </c>
      <c r="Z25" s="38">
        <f>'LAO FAO - Crop Data'!W16*$F25*$G25</f>
        <v>15959.458499999997</v>
      </c>
      <c r="AA25" s="38">
        <f>'LAO FAO - Crop Data'!X16*$F25*$G25</f>
        <v>31155.914999999997</v>
      </c>
      <c r="AB25" s="38">
        <f>'LAO FAO - Crop Data'!Y16*$F25*$G25</f>
        <v>32065.159049999998</v>
      </c>
      <c r="AC25" s="38">
        <f>'LAO FAO - Crop Data'!Z16*$F25*$G25</f>
        <v>32745.502499999995</v>
      </c>
      <c r="AD25" s="38">
        <f>'LAO FAO - Crop Data'!AA16*$F25*$G25</f>
        <v>31588.282799999997</v>
      </c>
      <c r="AE25" s="38">
        <f>'LAO FAO - Crop Data'!AB16*$F25*$G25</f>
        <v>32427.584999999995</v>
      </c>
      <c r="AF25" s="38">
        <f>'LAO FAO - Crop Data'!AC16*$F25*$G25</f>
        <v>18466.767849999997</v>
      </c>
      <c r="AG25" s="38">
        <f>'LAO FAO - Crop Data'!AD16*$F25*$G25</f>
        <v>16531.71</v>
      </c>
      <c r="AH25" s="38">
        <f>'LAO FAO - Crop Data'!AE16*$F25*$G25</f>
        <v>25433.399999999998</v>
      </c>
      <c r="AI25" s="38">
        <f>'LAO FAO - Crop Data'!AF16*$F25*$G25</f>
        <v>27340.904999999999</v>
      </c>
      <c r="AJ25" s="38">
        <f>'LAO FAO - Crop Data'!AG16*$F25*$G25</f>
        <v>28252.268499999995</v>
      </c>
      <c r="AK25" s="38">
        <f>'LAO FAO - Crop Data'!AH16*$F25*$G25</f>
        <v>31325.470999999998</v>
      </c>
      <c r="AL25" s="38">
        <f>'LAO FAO - Crop Data'!AI16*$F25*$G25</f>
        <v>30195.80415</v>
      </c>
      <c r="AM25" s="38">
        <f>'LAO FAO - Crop Data'!AJ16*$F25*$G25</f>
        <v>33718.330049999997</v>
      </c>
      <c r="AN25" s="38">
        <f>'LAO FAO - Crop Data'!AK16*$F25*$G25</f>
        <v>37849.138099999996</v>
      </c>
      <c r="AO25" s="38">
        <f>'LAO FAO - Crop Data'!AL16*$F25*$G25</f>
        <v>37601.162449999996</v>
      </c>
      <c r="AP25" s="38">
        <f>'LAO FAO - Crop Data'!AM16*$F25*$G25</f>
        <v>55991.630099999995</v>
      </c>
      <c r="AQ25" s="38">
        <f>'LAO FAO - Crop Data'!AN16*$F25*$G25</f>
        <v>43024.834999999999</v>
      </c>
      <c r="AR25" s="38">
        <f>'LAO FAO - Crop Data'!AO16*$F25*$G25</f>
        <v>44508.45</v>
      </c>
      <c r="AS25" s="38">
        <f>'LAO FAO - Crop Data'!AP16*$F25*$G25</f>
        <v>47687.624999999993</v>
      </c>
      <c r="AT25" s="38">
        <f>'LAO FAO - Crop Data'!AQ16*$F25*$G25</f>
        <v>27086.571</v>
      </c>
      <c r="AU25" s="38">
        <f>'LAO FAO - Crop Data'!AR16*$F25*$G25</f>
        <v>29248.409999999996</v>
      </c>
      <c r="AV25" s="38">
        <f>'LAO FAO - Crop Data'!AS16*$F25*$G25</f>
        <v>21501.820250000001</v>
      </c>
      <c r="AW25" s="38">
        <f>'LAO FAO - Crop Data'!AT16*$F25*$G25</f>
        <v>18721.101849999999</v>
      </c>
      <c r="AX25" s="38">
        <f>'LAO FAO - Crop Data'!AU16*$F25*$G25</f>
        <v>11491.657899999998</v>
      </c>
      <c r="AY25" s="38">
        <f>'LAO FAO - Crop Data'!AV16*$F25*$G25</f>
        <v>13994.728349999999</v>
      </c>
      <c r="AZ25" s="38">
        <f>'LAO FAO - Crop Data'!AW16*$F25*$G25</f>
        <v>12716.699999999999</v>
      </c>
      <c r="BA25" s="38">
        <f>'LAO FAO - Crop Data'!AX16*$F25*$G25</f>
        <v>15048.094999999998</v>
      </c>
      <c r="BB25" s="38">
        <f>'LAO FAO - Crop Data'!AY16*$F25*$G25</f>
        <v>17167.544999999998</v>
      </c>
      <c r="BC25" s="38">
        <f>'LAO FAO - Crop Data'!AZ16*$F25*$G25</f>
        <v>14412.259999999998</v>
      </c>
      <c r="BD25" s="38">
        <f>'LAO FAO - Crop Data'!BA16*$F25*$G25</f>
        <v>14624.204999999998</v>
      </c>
      <c r="BE25" s="38">
        <f>'LAO FAO - Crop Data'!BB16*$F25*$G25</f>
        <v>10597.25</v>
      </c>
      <c r="BF25" s="38">
        <f>'LAO FAO - Crop Data'!BC16*$F25*$G25</f>
        <v>11868.919999999998</v>
      </c>
      <c r="BG25" s="38">
        <f>'LAO FAO - Crop Data'!BD16*$F25*$G25</f>
        <v>12292.81</v>
      </c>
      <c r="BH25" s="38">
        <f>'LAO FAO - Crop Data'!BE16*$F25*$G25</f>
        <v>12286.451649999997</v>
      </c>
      <c r="BI25" s="38">
        <f>'LAO FAO - Crop Data'!BF16*$F25*$G25</f>
        <v>8075.1044999999995</v>
      </c>
      <c r="BJ25" s="38">
        <f>'LAO FAO - Crop Data'!BG16*$F25*$G25</f>
        <v>12292.81</v>
      </c>
      <c r="BK25" s="38">
        <f>'LAO FAO - Crop Data'!BH16*$F25*$G25</f>
        <v>14836.15</v>
      </c>
      <c r="BL25" s="38">
        <f>'LAO FAO - Crop Data'!BI16*$F25*$G25</f>
        <v>13776.424999999999</v>
      </c>
      <c r="BM25" s="38">
        <f>'LAO FAO - Crop Data'!BJ16*$F25*$G25</f>
        <v>13988.369999999999</v>
      </c>
      <c r="BN25" s="38">
        <f>'LAO FAO - Crop Data'!BK16*$F25*$G25</f>
        <v>12309.765599999999</v>
      </c>
    </row>
    <row r="26" spans="1:66" s="54" customFormat="1" x14ac:dyDescent="0.35">
      <c r="A26" s="54">
        <v>19</v>
      </c>
      <c r="C26" s="54" t="s">
        <v>260</v>
      </c>
      <c r="D26" s="54" t="s">
        <v>0</v>
      </c>
      <c r="E26" s="153">
        <v>3.7499999999999999E-2</v>
      </c>
      <c r="F26" s="194">
        <f>1-E26</f>
        <v>0.96250000000000002</v>
      </c>
      <c r="G26" s="54">
        <v>2.2999999999999998</v>
      </c>
      <c r="H26" s="38">
        <f>'LAO FAO - Crop Data'!E17*$F26*$G26</f>
        <v>0</v>
      </c>
      <c r="I26" s="38">
        <f>'LAO FAO - Crop Data'!F17*$F26*$G26</f>
        <v>0</v>
      </c>
      <c r="J26" s="38">
        <f>'LAO FAO - Crop Data'!G17*$F26*$G26</f>
        <v>0</v>
      </c>
      <c r="K26" s="38">
        <f>'LAO FAO - Crop Data'!H17*$F26*$G26</f>
        <v>0</v>
      </c>
      <c r="L26" s="38">
        <f>'LAO FAO - Crop Data'!I17*$F26*$G26</f>
        <v>0</v>
      </c>
      <c r="M26" s="38">
        <f>'LAO FAO - Crop Data'!J17*$F26*$G26</f>
        <v>0</v>
      </c>
      <c r="N26" s="38">
        <f>'LAO FAO - Crop Data'!K17*$F26*$G26</f>
        <v>0</v>
      </c>
      <c r="O26" s="38">
        <f>'LAO FAO - Crop Data'!L17*$F26*$G26</f>
        <v>0</v>
      </c>
      <c r="P26" s="38">
        <f>'LAO FAO - Crop Data'!M17*$F26*$G26</f>
        <v>0</v>
      </c>
      <c r="Q26" s="38">
        <f>'LAO FAO - Crop Data'!N17*$F26*$G26</f>
        <v>0</v>
      </c>
      <c r="R26" s="38">
        <f>'LAO FAO - Crop Data'!O17*$F26*$G26</f>
        <v>0</v>
      </c>
      <c r="S26" s="38">
        <f>'LAO FAO - Crop Data'!P17*$F26*$G26</f>
        <v>0</v>
      </c>
      <c r="T26" s="38">
        <f>'LAO FAO - Crop Data'!Q17*$F26*$G26</f>
        <v>0</v>
      </c>
      <c r="U26" s="38">
        <f>'LAO FAO - Crop Data'!R17*$F26*$G26</f>
        <v>0</v>
      </c>
      <c r="V26" s="38">
        <f>'LAO FAO - Crop Data'!S17*$F26*$G26</f>
        <v>0</v>
      </c>
      <c r="W26" s="38">
        <f>'LAO FAO - Crop Data'!T17*$F26*$G26</f>
        <v>0</v>
      </c>
      <c r="X26" s="38">
        <f>'LAO FAO - Crop Data'!U17*$F26*$G26</f>
        <v>0</v>
      </c>
      <c r="Y26" s="38">
        <f>'LAO FAO - Crop Data'!V17*$F26*$G26</f>
        <v>0</v>
      </c>
      <c r="Z26" s="38">
        <f>'LAO FAO - Crop Data'!W17*$F26*$G26</f>
        <v>0</v>
      </c>
      <c r="AA26" s="38">
        <f>'LAO FAO - Crop Data'!X17*$F26*$G26</f>
        <v>0</v>
      </c>
      <c r="AB26" s="38">
        <f>'LAO FAO - Crop Data'!Y17*$F26*$G26</f>
        <v>0</v>
      </c>
      <c r="AC26" s="38">
        <f>'LAO FAO - Crop Data'!Z17*$F26*$G26</f>
        <v>0</v>
      </c>
      <c r="AD26" s="38">
        <f>'LAO FAO - Crop Data'!AA17*$F26*$G26</f>
        <v>0</v>
      </c>
      <c r="AE26" s="38">
        <f>'LAO FAO - Crop Data'!AB17*$F26*$G26</f>
        <v>0</v>
      </c>
      <c r="AF26" s="38">
        <f>'LAO FAO - Crop Data'!AC17*$F26*$G26</f>
        <v>0</v>
      </c>
      <c r="AG26" s="38">
        <f>'LAO FAO - Crop Data'!AD17*$F26*$G26</f>
        <v>0</v>
      </c>
      <c r="AH26" s="38">
        <f>'LAO FAO - Crop Data'!AE17*$F26*$G26</f>
        <v>2213.75</v>
      </c>
      <c r="AI26" s="38">
        <f>'LAO FAO - Crop Data'!AF17*$F26*$G26</f>
        <v>2213.75</v>
      </c>
      <c r="AJ26" s="38">
        <f>'LAO FAO - Crop Data'!AG17*$F26*$G26</f>
        <v>4427.5</v>
      </c>
      <c r="AK26" s="38">
        <f>'LAO FAO - Crop Data'!AH17*$F26*$G26</f>
        <v>4717.5012500000003</v>
      </c>
      <c r="AL26" s="38">
        <f>'LAO FAO - Crop Data'!AI17*$F26*$G26</f>
        <v>6143.1562499999991</v>
      </c>
      <c r="AM26" s="38">
        <f>'LAO FAO - Crop Data'!AJ17*$F26*$G26</f>
        <v>10734.473749999999</v>
      </c>
      <c r="AN26" s="38">
        <f>'LAO FAO - Crop Data'!AK17*$F26*$G26</f>
        <v>11440.659999999998</v>
      </c>
      <c r="AO26" s="38">
        <f>'LAO FAO - Crop Data'!AL17*$F26*$G26</f>
        <v>11290.125</v>
      </c>
      <c r="AP26" s="38">
        <f>'LAO FAO - Crop Data'!AM17*$F26*$G26</f>
        <v>12175.624999999998</v>
      </c>
      <c r="AQ26" s="38">
        <f>'LAO FAO - Crop Data'!AN17*$F26*$G26</f>
        <v>11732.875</v>
      </c>
      <c r="AR26" s="38">
        <f>'LAO FAO - Crop Data'!AO17*$F26*$G26</f>
        <v>12064.937499999998</v>
      </c>
      <c r="AS26" s="38">
        <f>'LAO FAO - Crop Data'!AP17*$F26*$G26</f>
        <v>9762.6374999999989</v>
      </c>
      <c r="AT26" s="38">
        <f>'LAO FAO - Crop Data'!AQ17*$F26*$G26</f>
        <v>10404.625</v>
      </c>
      <c r="AU26" s="38">
        <f>'LAO FAO - Crop Data'!AR17*$F26*$G26</f>
        <v>9961.875</v>
      </c>
      <c r="AV26" s="38">
        <f>'LAO FAO - Crop Data'!AS17*$F26*$G26</f>
        <v>7351.8637499999995</v>
      </c>
      <c r="AW26" s="38">
        <f>'LAO FAO - Crop Data'!AT17*$F26*$G26</f>
        <v>8297.1350000000002</v>
      </c>
      <c r="AX26" s="38">
        <f>'LAO FAO - Crop Data'!AU17*$F26*$G26</f>
        <v>6275.9812499999998</v>
      </c>
      <c r="AY26" s="38">
        <f>'LAO FAO - Crop Data'!AV17*$F26*$G26</f>
        <v>13614.562499999998</v>
      </c>
      <c r="AZ26" s="38">
        <f>'LAO FAO - Crop Data'!AW17*$F26*$G26</f>
        <v>14942.812499999998</v>
      </c>
      <c r="BA26" s="38">
        <f>'LAO FAO - Crop Data'!AX17*$F26*$G26</f>
        <v>16603.125</v>
      </c>
      <c r="BB26" s="38">
        <f>'LAO FAO - Crop Data'!AY17*$F26*$G26</f>
        <v>16769.15625</v>
      </c>
      <c r="BC26" s="38">
        <f>'LAO FAO - Crop Data'!AZ17*$F26*$G26</f>
        <v>16935.1875</v>
      </c>
      <c r="BD26" s="38">
        <f>'LAO FAO - Crop Data'!BA17*$F26*$G26</f>
        <v>18263.4375</v>
      </c>
      <c r="BE26" s="38">
        <f>'LAO FAO - Crop Data'!BB17*$F26*$G26</f>
        <v>21163.449999999997</v>
      </c>
      <c r="BF26" s="38">
        <f>'LAO FAO - Crop Data'!BC17*$F26*$G26</f>
        <v>32066.168749999997</v>
      </c>
      <c r="BG26" s="38">
        <f>'LAO FAO - Crop Data'!BD17*$F26*$G26</f>
        <v>30748.987499999999</v>
      </c>
      <c r="BH26" s="38">
        <f>'LAO FAO - Crop Data'!BE17*$F26*$G26</f>
        <v>25967.287499999999</v>
      </c>
      <c r="BI26" s="38">
        <f>'LAO FAO - Crop Data'!BF17*$F26*$G26</f>
        <v>34091.75</v>
      </c>
      <c r="BJ26" s="38">
        <f>'LAO FAO - Crop Data'!BG17*$F26*$G26</f>
        <v>37124.587499999994</v>
      </c>
      <c r="BK26" s="38">
        <f>'LAO FAO - Crop Data'!BH17*$F26*$G26</f>
        <v>37191</v>
      </c>
      <c r="BL26" s="38">
        <f>'LAO FAO - Crop Data'!BI17*$F26*$G26</f>
        <v>35984.506249999999</v>
      </c>
      <c r="BM26" s="38">
        <f>'LAO FAO - Crop Data'!BJ17*$F26*$G26</f>
        <v>35940.231249999997</v>
      </c>
      <c r="BN26" s="38">
        <f>'LAO FAO - Crop Data'!BK17*$F26*$G26</f>
        <v>36870.006249999999</v>
      </c>
    </row>
    <row r="27" spans="1:66" s="54" customFormat="1" x14ac:dyDescent="0.35">
      <c r="A27" s="54">
        <v>19</v>
      </c>
      <c r="C27" s="54" t="s">
        <v>263</v>
      </c>
      <c r="D27" s="54" t="s">
        <v>0</v>
      </c>
      <c r="E27" s="153">
        <f>0.0426/1.5</f>
        <v>2.8399999999999998E-2</v>
      </c>
      <c r="F27" s="194">
        <f>1-E27</f>
        <v>0.97160000000000002</v>
      </c>
      <c r="G27" s="54">
        <v>1.2</v>
      </c>
      <c r="H27" s="38">
        <f>'LAO FAO - Crop Data'!E18*$F27*$G27</f>
        <v>1212.5568000000001</v>
      </c>
      <c r="I27" s="38">
        <f>'LAO FAO - Crop Data'!F18*$F27*$G27</f>
        <v>1212.5568000000001</v>
      </c>
      <c r="J27" s="38">
        <f>'LAO FAO - Crop Data'!G18*$F27*$G27</f>
        <v>1632.288</v>
      </c>
      <c r="K27" s="38">
        <f>'LAO FAO - Crop Data'!H18*$F27*$G27</f>
        <v>1399.104</v>
      </c>
      <c r="L27" s="38">
        <f>'LAO FAO - Crop Data'!I18*$F27*$G27</f>
        <v>1399.104</v>
      </c>
      <c r="M27" s="38">
        <f>'LAO FAO - Crop Data'!J18*$F27*$G27</f>
        <v>1399.104</v>
      </c>
      <c r="N27" s="38">
        <f>'LAO FAO - Crop Data'!K18*$F27*$G27</f>
        <v>1515.6959999999999</v>
      </c>
      <c r="O27" s="38">
        <f>'LAO FAO - Crop Data'!L18*$F27*$G27</f>
        <v>1632.288</v>
      </c>
      <c r="P27" s="38">
        <f>'LAO FAO - Crop Data'!M18*$F27*$G27</f>
        <v>2098.6559999999999</v>
      </c>
      <c r="Q27" s="38">
        <f>'LAO FAO - Crop Data'!N18*$F27*$G27</f>
        <v>2331.84</v>
      </c>
      <c r="R27" s="38">
        <f>'LAO FAO - Crop Data'!O18*$F27*$G27</f>
        <v>2914.7999999999997</v>
      </c>
      <c r="S27" s="38">
        <f>'LAO FAO - Crop Data'!P18*$F27*$G27</f>
        <v>3264.576</v>
      </c>
      <c r="T27" s="38">
        <f>'LAO FAO - Crop Data'!Q18*$F27*$G27</f>
        <v>3497.76</v>
      </c>
      <c r="U27" s="38">
        <f>'LAO FAO - Crop Data'!R18*$F27*$G27</f>
        <v>3497.76</v>
      </c>
      <c r="V27" s="38">
        <f>'LAO FAO - Crop Data'!S18*$F27*$G27</f>
        <v>2331.84</v>
      </c>
      <c r="W27" s="38">
        <f>'LAO FAO - Crop Data'!T18*$F27*$G27</f>
        <v>4080.72</v>
      </c>
      <c r="X27" s="38">
        <f>'LAO FAO - Crop Data'!U18*$F27*$G27</f>
        <v>5770.1380799999997</v>
      </c>
      <c r="Y27" s="38">
        <f>'LAO FAO - Crop Data'!V18*$F27*$G27</f>
        <v>8196.4175999999989</v>
      </c>
      <c r="Z27" s="38">
        <f>'LAO FAO - Crop Data'!W18*$F27*$G27</f>
        <v>9047.5391999999993</v>
      </c>
      <c r="AA27" s="38">
        <f>'LAO FAO - Crop Data'!X18*$F27*$G27</f>
        <v>9249.2433600000004</v>
      </c>
      <c r="AB27" s="38">
        <f>'LAO FAO - Crop Data'!Y18*$F27*$G27</f>
        <v>10089.871679999998</v>
      </c>
      <c r="AC27" s="38">
        <f>'LAO FAO - Crop Data'!Z18*$F27*$G27</f>
        <v>10749.7824</v>
      </c>
      <c r="AD27" s="38">
        <f>'LAO FAO - Crop Data'!AA18*$F27*$G27</f>
        <v>10176.149759999998</v>
      </c>
      <c r="AE27" s="38">
        <f>'LAO FAO - Crop Data'!AB18*$F27*$G27</f>
        <v>10376.688</v>
      </c>
      <c r="AF27" s="38">
        <f>'LAO FAO - Crop Data'!AC18*$F27*$G27</f>
        <v>6018.4790399999993</v>
      </c>
      <c r="AG27" s="38">
        <f>'LAO FAO - Crop Data'!AD18*$F27*$G27</f>
        <v>5841.2592000000004</v>
      </c>
      <c r="AH27" s="38">
        <f>'LAO FAO - Crop Data'!AE18*$F27*$G27</f>
        <v>7356.9552000000003</v>
      </c>
      <c r="AI27" s="38">
        <f>'LAO FAO - Crop Data'!AF18*$F27*$G27</f>
        <v>5252.4695999999994</v>
      </c>
      <c r="AJ27" s="38">
        <f>'LAO FAO - Crop Data'!AG18*$F27*$G27</f>
        <v>6903.4123200000004</v>
      </c>
      <c r="AK27" s="38">
        <f>'LAO FAO - Crop Data'!AH18*$F27*$G27</f>
        <v>7473.5472</v>
      </c>
      <c r="AL27" s="38">
        <f>'LAO FAO - Crop Data'!AI18*$F27*$G27</f>
        <v>6559.4659199999996</v>
      </c>
      <c r="AM27" s="38">
        <f>'LAO FAO - Crop Data'!AJ18*$F27*$G27</f>
        <v>7880.4532799999997</v>
      </c>
      <c r="AN27" s="38">
        <f>'LAO FAO - Crop Data'!AK18*$F27*$G27</f>
        <v>6154.8916799999997</v>
      </c>
      <c r="AO27" s="38">
        <f>'LAO FAO - Crop Data'!AL18*$F27*$G27</f>
        <v>5405.2051199999996</v>
      </c>
      <c r="AP27" s="38">
        <f>'LAO FAO - Crop Data'!AM18*$F27*$G27</f>
        <v>9843.8625599999996</v>
      </c>
      <c r="AQ27" s="38">
        <f>'LAO FAO - Crop Data'!AN18*$F27*$G27</f>
        <v>13824.31344</v>
      </c>
      <c r="AR27" s="38">
        <f>'LAO FAO - Crop Data'!AO18*$F27*$G27</f>
        <v>13991.04</v>
      </c>
      <c r="AS27" s="38">
        <f>'LAO FAO - Crop Data'!AP18*$F27*$G27</f>
        <v>17488.8</v>
      </c>
      <c r="AT27" s="38">
        <f>'LAO FAO - Crop Data'!AQ18*$F27*$G27</f>
        <v>15098.663999999999</v>
      </c>
      <c r="AU27" s="38">
        <f>'LAO FAO - Crop Data'!AR18*$F27*$G27</f>
        <v>15391.30992</v>
      </c>
      <c r="AV27" s="38">
        <f>'LAO FAO - Crop Data'!AS18*$F27*$G27</f>
        <v>19562.971679999999</v>
      </c>
      <c r="AW27" s="38">
        <f>'LAO FAO - Crop Data'!AT18*$F27*$G27</f>
        <v>19094.271840000001</v>
      </c>
      <c r="AX27" s="38">
        <f>'LAO FAO - Crop Data'!AU18*$F27*$G27</f>
        <v>18676.872479999998</v>
      </c>
      <c r="AY27" s="38">
        <f>'LAO FAO - Crop Data'!AV18*$F27*$G27</f>
        <v>14462.071679999999</v>
      </c>
      <c r="AZ27" s="38">
        <f>'LAO FAO - Crop Data'!AW18*$F27*$G27</f>
        <v>31468.180799999998</v>
      </c>
      <c r="BA27" s="38">
        <f>'LAO FAO - Crop Data'!AX18*$F27*$G27</f>
        <v>32179.392</v>
      </c>
      <c r="BB27" s="38">
        <f>'LAO FAO - Crop Data'!AY18*$F27*$G27</f>
        <v>40888.814400000003</v>
      </c>
      <c r="BC27" s="38">
        <f>'LAO FAO - Crop Data'!AZ18*$F27*$G27</f>
        <v>38113.924800000001</v>
      </c>
      <c r="BD27" s="38">
        <f>'LAO FAO - Crop Data'!BA18*$F27*$G27</f>
        <v>40997.244960000004</v>
      </c>
      <c r="BE27" s="38">
        <f>'LAO FAO - Crop Data'!BB18*$F27*$G27</f>
        <v>59397.794399999999</v>
      </c>
      <c r="BF27" s="38">
        <f>'LAO FAO - Crop Data'!BC18*$F27*$G27</f>
        <v>81841.754399999991</v>
      </c>
      <c r="BG27" s="38">
        <f>'LAO FAO - Crop Data'!BD18*$F27*$G27</f>
        <v>53655.638399999996</v>
      </c>
      <c r="BH27" s="38">
        <f>'LAO FAO - Crop Data'!BE18*$F27*$G27</f>
        <v>63898.245599999995</v>
      </c>
      <c r="BI27" s="38">
        <f>'LAO FAO - Crop Data'!BF18*$F27*$G27</f>
        <v>69080.759999999995</v>
      </c>
      <c r="BJ27" s="38">
        <f>'LAO FAO - Crop Data'!BG18*$F27*$G27</f>
        <v>72298.699200000003</v>
      </c>
      <c r="BK27" s="38">
        <f>'LAO FAO - Crop Data'!BH18*$F27*$G27</f>
        <v>73686.144</v>
      </c>
      <c r="BL27" s="38">
        <f>'LAO FAO - Crop Data'!BI18*$F27*$G27</f>
        <v>57252.501599999996</v>
      </c>
      <c r="BM27" s="38">
        <f>'LAO FAO - Crop Data'!BJ18*$F27*$G27</f>
        <v>56995.999199999998</v>
      </c>
      <c r="BN27" s="38">
        <f>'LAO FAO - Crop Data'!BK18*$F27*$G27</f>
        <v>62009.455199999997</v>
      </c>
    </row>
    <row r="28" spans="1:66" s="54" customFormat="1" x14ac:dyDescent="0.35">
      <c r="A28" s="54">
        <v>19</v>
      </c>
      <c r="C28" s="54" t="s">
        <v>290</v>
      </c>
      <c r="D28" s="54" t="s">
        <v>0</v>
      </c>
      <c r="E28" s="153">
        <v>0.68</v>
      </c>
      <c r="F28" s="194">
        <f>1-E28</f>
        <v>0.31999999999999995</v>
      </c>
      <c r="G28" s="54">
        <v>1.2</v>
      </c>
      <c r="H28" s="38">
        <f>'LAO FAO - Crop Data'!E19*$F28*$G28</f>
        <v>1190.3999999999999</v>
      </c>
      <c r="I28" s="38">
        <f>'LAO FAO - Crop Data'!F19*$F28*$G28</f>
        <v>1151.9999999999998</v>
      </c>
      <c r="J28" s="38">
        <f>'LAO FAO - Crop Data'!G19*$F28*$G28</f>
        <v>1209.5999999999999</v>
      </c>
      <c r="K28" s="38">
        <f>'LAO FAO - Crop Data'!H19*$F28*$G28</f>
        <v>1228.7999999999997</v>
      </c>
      <c r="L28" s="38">
        <f>'LAO FAO - Crop Data'!I19*$F28*$G28</f>
        <v>1228.7999999999997</v>
      </c>
      <c r="M28" s="38">
        <f>'LAO FAO - Crop Data'!J19*$F28*$G28</f>
        <v>1267.1999999999996</v>
      </c>
      <c r="N28" s="38">
        <f>'LAO FAO - Crop Data'!K19*$F28*$G28</f>
        <v>1305.5999999999997</v>
      </c>
      <c r="O28" s="38">
        <f>'LAO FAO - Crop Data'!L19*$F28*$G28</f>
        <v>1343.9999999999998</v>
      </c>
      <c r="P28" s="38">
        <f>'LAO FAO - Crop Data'!M19*$F28*$G28</f>
        <v>1343.9999999999998</v>
      </c>
      <c r="Q28" s="38">
        <f>'LAO FAO - Crop Data'!N19*$F28*$G28</f>
        <v>1420.7999999999997</v>
      </c>
      <c r="R28" s="38">
        <f>'LAO FAO - Crop Data'!O19*$F28*$G28</f>
        <v>1401.5999999999997</v>
      </c>
      <c r="S28" s="38">
        <f>'LAO FAO - Crop Data'!P19*$F28*$G28</f>
        <v>1439.9999999999998</v>
      </c>
      <c r="T28" s="38">
        <f>'LAO FAO - Crop Data'!Q19*$F28*$G28</f>
        <v>1439.9999999999998</v>
      </c>
      <c r="U28" s="38">
        <f>'LAO FAO - Crop Data'!R19*$F28*$G28</f>
        <v>1459.1999999999996</v>
      </c>
      <c r="V28" s="38">
        <f>'LAO FAO - Crop Data'!S19*$F28*$G28</f>
        <v>1305.5999999999997</v>
      </c>
      <c r="W28" s="38">
        <f>'LAO FAO - Crop Data'!T19*$F28*$G28</f>
        <v>659.71199999999988</v>
      </c>
      <c r="X28" s="38">
        <f>'LAO FAO - Crop Data'!U19*$F28*$G28</f>
        <v>1713.0239999999997</v>
      </c>
      <c r="Y28" s="38">
        <f>'LAO FAO - Crop Data'!V19*$F28*$G28</f>
        <v>1278.7199999999998</v>
      </c>
      <c r="Z28" s="38">
        <f>'LAO FAO - Crop Data'!W19*$F28*$G28</f>
        <v>1217.2799999999997</v>
      </c>
      <c r="AA28" s="38">
        <f>'LAO FAO - Crop Data'!X19*$F28*$G28</f>
        <v>1266.4319999999998</v>
      </c>
      <c r="AB28" s="38">
        <f>'LAO FAO - Crop Data'!Y19*$F28*$G28</f>
        <v>1497.5999999999997</v>
      </c>
      <c r="AC28" s="38">
        <f>'LAO FAO - Crop Data'!Z19*$F28*$G28</f>
        <v>1620.4799999999998</v>
      </c>
      <c r="AD28" s="38">
        <f>'LAO FAO - Crop Data'!AA19*$F28*$G28</f>
        <v>1358.2079999999999</v>
      </c>
      <c r="AE28" s="38">
        <f>'LAO FAO - Crop Data'!AB19*$F28*$G28</f>
        <v>1392.3839999999998</v>
      </c>
      <c r="AF28" s="38">
        <f>'LAO FAO - Crop Data'!AC19*$F28*$G28</f>
        <v>790.27199999999993</v>
      </c>
      <c r="AG28" s="38">
        <f>'LAO FAO - Crop Data'!AD19*$F28*$G28</f>
        <v>998.78399999999976</v>
      </c>
      <c r="AH28" s="38">
        <f>'LAO FAO - Crop Data'!AE19*$F28*$G28</f>
        <v>1439.2319999999997</v>
      </c>
      <c r="AI28" s="38">
        <f>'LAO FAO - Crop Data'!AF19*$F28*$G28</f>
        <v>1707.6479999999997</v>
      </c>
      <c r="AJ28" s="38">
        <f>'LAO FAO - Crop Data'!AG19*$F28*$G28</f>
        <v>1900.7999999999997</v>
      </c>
      <c r="AK28" s="38">
        <f>'LAO FAO - Crop Data'!AH19*$F28*$G28</f>
        <v>1616.6399999999996</v>
      </c>
      <c r="AL28" s="38">
        <f>'LAO FAO - Crop Data'!AI19*$F28*$G28</f>
        <v>2111.9999999999995</v>
      </c>
      <c r="AM28" s="38">
        <f>'LAO FAO - Crop Data'!AJ19*$F28*$G28</f>
        <v>1976.4479999999996</v>
      </c>
      <c r="AN28" s="38">
        <f>'LAO FAO - Crop Data'!AK19*$F28*$G28</f>
        <v>1736.0639999999996</v>
      </c>
      <c r="AO28" s="38">
        <f>'LAO FAO - Crop Data'!AL19*$F28*$G28</f>
        <v>2300.1599999999994</v>
      </c>
      <c r="AP28" s="38">
        <f>'LAO FAO - Crop Data'!AM19*$F28*$G28</f>
        <v>1857.4079999999994</v>
      </c>
      <c r="AQ28" s="38">
        <f>'LAO FAO - Crop Data'!AN19*$F28*$G28</f>
        <v>1246.0799999999997</v>
      </c>
      <c r="AR28" s="38">
        <f>'LAO FAO - Crop Data'!AO19*$F28*$G28</f>
        <v>881.27999999999986</v>
      </c>
      <c r="AS28" s="38">
        <f>'LAO FAO - Crop Data'!AP19*$F28*$G28</f>
        <v>1651.1999999999996</v>
      </c>
      <c r="AT28" s="38">
        <f>'LAO FAO - Crop Data'!AQ19*$F28*$G28</f>
        <v>2246.3999999999996</v>
      </c>
      <c r="AU28" s="38">
        <f>'LAO FAO - Crop Data'!AR19*$F28*$G28</f>
        <v>2074.7519999999995</v>
      </c>
      <c r="AV28" s="38">
        <f>'LAO FAO - Crop Data'!AS19*$F28*$G28</f>
        <v>1152.7679999999998</v>
      </c>
      <c r="AW28" s="38">
        <f>'LAO FAO - Crop Data'!AT19*$F28*$G28</f>
        <v>1148.9279999999997</v>
      </c>
      <c r="AX28" s="38">
        <f>'LAO FAO - Crop Data'!AU19*$F28*$G28</f>
        <v>2994.8159999999998</v>
      </c>
      <c r="AY28" s="38">
        <f>'LAO FAO - Crop Data'!AV19*$F28*$G28</f>
        <v>1812.4799999999998</v>
      </c>
      <c r="AZ28" s="38">
        <f>'LAO FAO - Crop Data'!AW19*$F28*$G28</f>
        <v>4262.3999999999996</v>
      </c>
      <c r="BA28" s="38">
        <f>'LAO FAO - Crop Data'!AX19*$F28*$G28</f>
        <v>4588.7999999999993</v>
      </c>
      <c r="BB28" s="38">
        <f>'LAO FAO - Crop Data'!AY19*$F28*$G28</f>
        <v>4014.7199999999993</v>
      </c>
      <c r="BC28" s="38">
        <f>'LAO FAO - Crop Data'!AZ19*$F28*$G28</f>
        <v>4068.4799999999996</v>
      </c>
      <c r="BD28" s="38">
        <f>'LAO FAO - Crop Data'!BA19*$F28*$G28</f>
        <v>7459.1999999999989</v>
      </c>
      <c r="BE28" s="38">
        <f>'LAO FAO - Crop Data'!BB19*$F28*$G28</f>
        <v>4391.0399999999991</v>
      </c>
      <c r="BF28" s="38">
        <f>'LAO FAO - Crop Data'!BC19*$F28*$G28</f>
        <v>5306.8799999999992</v>
      </c>
      <c r="BG28" s="38">
        <f>'LAO FAO - Crop Data'!BD19*$F28*$G28</f>
        <v>2442.2399999999993</v>
      </c>
      <c r="BH28" s="38">
        <f>'LAO FAO - Crop Data'!BE19*$F28*$G28</f>
        <v>5339.5199999999995</v>
      </c>
      <c r="BI28" s="38">
        <f>'LAO FAO - Crop Data'!BF19*$F28*$G28</f>
        <v>6541.4399999999987</v>
      </c>
      <c r="BJ28" s="38">
        <f>'LAO FAO - Crop Data'!BG19*$F28*$G28</f>
        <v>7171.1999999999989</v>
      </c>
      <c r="BK28" s="38">
        <f>'LAO FAO - Crop Data'!BH19*$F28*$G28</f>
        <v>7345.9199999999992</v>
      </c>
      <c r="BL28" s="38">
        <f>'LAO FAO - Crop Data'!BI19*$F28*$G28</f>
        <v>3056.64</v>
      </c>
      <c r="BM28" s="38">
        <f>'LAO FAO - Crop Data'!BJ19*$F28*$G28</f>
        <v>3217.9199999999992</v>
      </c>
      <c r="BN28" s="38">
        <f>'LAO FAO - Crop Data'!BK19*$F28*$G28</f>
        <v>4764.6719999999996</v>
      </c>
    </row>
    <row r="29" spans="1:66" s="55" customFormat="1" x14ac:dyDescent="0.35">
      <c r="C29" s="26" t="s">
        <v>382</v>
      </c>
      <c r="E29" s="152"/>
      <c r="F29" s="193"/>
      <c r="H29" s="58">
        <f>SUM(H24:H28)</f>
        <v>11940.4818</v>
      </c>
      <c r="I29" s="58">
        <f t="shared" ref="I29:BN29" si="2">SUM(I24:I28)</f>
        <v>11902.0818</v>
      </c>
      <c r="J29" s="58">
        <f t="shared" si="2"/>
        <v>12379.413</v>
      </c>
      <c r="K29" s="58">
        <f t="shared" si="2"/>
        <v>12165.428999999998</v>
      </c>
      <c r="L29" s="58">
        <f t="shared" si="2"/>
        <v>14072.933999999999</v>
      </c>
      <c r="M29" s="58">
        <f t="shared" si="2"/>
        <v>14429.251499999997</v>
      </c>
      <c r="N29" s="58">
        <f t="shared" si="2"/>
        <v>14266.326000000001</v>
      </c>
      <c r="O29" s="58">
        <f t="shared" si="2"/>
        <v>18872.162999999997</v>
      </c>
      <c r="P29" s="58">
        <f t="shared" si="2"/>
        <v>20610.200999999997</v>
      </c>
      <c r="Q29" s="58">
        <f t="shared" si="2"/>
        <v>22827.69</v>
      </c>
      <c r="R29" s="58">
        <f t="shared" si="2"/>
        <v>25426.121999999996</v>
      </c>
      <c r="S29" s="58">
        <f t="shared" si="2"/>
        <v>18692.946</v>
      </c>
      <c r="T29" s="58">
        <f t="shared" si="2"/>
        <v>17018.625</v>
      </c>
      <c r="U29" s="58">
        <f t="shared" si="2"/>
        <v>18309.494999999999</v>
      </c>
      <c r="V29" s="58">
        <f t="shared" si="2"/>
        <v>15082.470000000001</v>
      </c>
      <c r="W29" s="58">
        <f t="shared" si="2"/>
        <v>19199.319899999999</v>
      </c>
      <c r="X29" s="58">
        <f t="shared" si="2"/>
        <v>22902.160829999997</v>
      </c>
      <c r="Y29" s="58">
        <f t="shared" si="2"/>
        <v>17327.699849999997</v>
      </c>
      <c r="Z29" s="58">
        <f t="shared" si="2"/>
        <v>26224.277699999995</v>
      </c>
      <c r="AA29" s="58">
        <f t="shared" si="2"/>
        <v>41671.590360000002</v>
      </c>
      <c r="AB29" s="58">
        <f t="shared" si="2"/>
        <v>43652.630729999997</v>
      </c>
      <c r="AC29" s="58">
        <f t="shared" si="2"/>
        <v>45115.764900000002</v>
      </c>
      <c r="AD29" s="58">
        <f t="shared" si="2"/>
        <v>43122.640559999993</v>
      </c>
      <c r="AE29" s="58">
        <f t="shared" si="2"/>
        <v>44196.656999999992</v>
      </c>
      <c r="AF29" s="58">
        <f t="shared" si="2"/>
        <v>25275.518889999996</v>
      </c>
      <c r="AG29" s="58">
        <f t="shared" si="2"/>
        <v>23371.753199999999</v>
      </c>
      <c r="AH29" s="58">
        <f t="shared" si="2"/>
        <v>36443.337199999994</v>
      </c>
      <c r="AI29" s="58">
        <f t="shared" si="2"/>
        <v>36514.772599999997</v>
      </c>
      <c r="AJ29" s="58">
        <f t="shared" si="2"/>
        <v>41483.980819999997</v>
      </c>
      <c r="AK29" s="58">
        <f t="shared" si="2"/>
        <v>45133.159449999999</v>
      </c>
      <c r="AL29" s="58">
        <f t="shared" si="2"/>
        <v>45010.426319999999</v>
      </c>
      <c r="AM29" s="58">
        <f t="shared" si="2"/>
        <v>54309.705079999992</v>
      </c>
      <c r="AN29" s="58">
        <f t="shared" si="2"/>
        <v>57180.753779999992</v>
      </c>
      <c r="AO29" s="58">
        <f t="shared" si="2"/>
        <v>56596.652569999991</v>
      </c>
      <c r="AP29" s="58">
        <f t="shared" si="2"/>
        <v>79868.525659999985</v>
      </c>
      <c r="AQ29" s="58">
        <f t="shared" si="2"/>
        <v>69828.103440000006</v>
      </c>
      <c r="AR29" s="58">
        <f t="shared" si="2"/>
        <v>71445.70749999999</v>
      </c>
      <c r="AS29" s="58">
        <f t="shared" si="2"/>
        <v>76590.262499999983</v>
      </c>
      <c r="AT29" s="58">
        <f t="shared" si="2"/>
        <v>54836.259999999995</v>
      </c>
      <c r="AU29" s="58">
        <f t="shared" si="2"/>
        <v>56676.346919999996</v>
      </c>
      <c r="AV29" s="58">
        <f t="shared" si="2"/>
        <v>49569.423679999993</v>
      </c>
      <c r="AW29" s="58">
        <f t="shared" si="2"/>
        <v>47261.436690000002</v>
      </c>
      <c r="AX29" s="58">
        <f t="shared" si="2"/>
        <v>39439.327629999992</v>
      </c>
      <c r="AY29" s="58">
        <f t="shared" si="2"/>
        <v>43883.842530000002</v>
      </c>
      <c r="AZ29" s="58">
        <f t="shared" si="2"/>
        <v>63390.0933</v>
      </c>
      <c r="BA29" s="58">
        <f t="shared" si="2"/>
        <v>68419.411999999997</v>
      </c>
      <c r="BB29" s="58">
        <f t="shared" si="2"/>
        <v>78840.235650000002</v>
      </c>
      <c r="BC29" s="58">
        <f t="shared" si="2"/>
        <v>73529.852299999999</v>
      </c>
      <c r="BD29" s="58">
        <f t="shared" si="2"/>
        <v>81344.087459999995</v>
      </c>
      <c r="BE29" s="58">
        <f t="shared" si="2"/>
        <v>95549.53439999999</v>
      </c>
      <c r="BF29" s="58">
        <f t="shared" si="2"/>
        <v>131083.72314999998</v>
      </c>
      <c r="BG29" s="58">
        <f t="shared" si="2"/>
        <v>99139.675900000002</v>
      </c>
      <c r="BH29" s="58">
        <f t="shared" si="2"/>
        <v>107491.50474999999</v>
      </c>
      <c r="BI29" s="58">
        <f t="shared" si="2"/>
        <v>117789.0545</v>
      </c>
      <c r="BJ29" s="58">
        <f t="shared" si="2"/>
        <v>128887.29669999999</v>
      </c>
      <c r="BK29" s="58">
        <f t="shared" si="2"/>
        <v>133059.21400000001</v>
      </c>
      <c r="BL29" s="58">
        <f t="shared" si="2"/>
        <v>110070.07284999998</v>
      </c>
      <c r="BM29" s="58">
        <f t="shared" si="2"/>
        <v>110142.52045</v>
      </c>
      <c r="BN29" s="58">
        <f t="shared" si="2"/>
        <v>115953.89904999999</v>
      </c>
    </row>
    <row r="30" spans="1:66" x14ac:dyDescent="0.35">
      <c r="C30" s="31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</row>
    <row r="31" spans="1:66" x14ac:dyDescent="0.35">
      <c r="A31" s="135" t="s">
        <v>364</v>
      </c>
      <c r="F31" s="52"/>
      <c r="G31" s="195"/>
      <c r="N31" s="52"/>
    </row>
    <row r="32" spans="1:66" x14ac:dyDescent="0.35">
      <c r="A32" s="180"/>
      <c r="F32" s="52"/>
      <c r="G32" s="195"/>
      <c r="N32" s="52"/>
    </row>
    <row r="33" spans="1:66" s="89" customFormat="1" ht="58" x14ac:dyDescent="0.35">
      <c r="B33" s="131" t="s">
        <v>301</v>
      </c>
      <c r="C33" s="158"/>
      <c r="D33" s="90" t="s">
        <v>323</v>
      </c>
      <c r="E33" s="90" t="s">
        <v>324</v>
      </c>
      <c r="F33" s="90" t="s">
        <v>325</v>
      </c>
      <c r="G33" s="196" t="s">
        <v>435</v>
      </c>
    </row>
    <row r="34" spans="1:66" x14ac:dyDescent="0.35">
      <c r="A34" s="52" t="s">
        <v>333</v>
      </c>
      <c r="B34" s="137" t="s">
        <v>297</v>
      </c>
      <c r="C34" s="129"/>
      <c r="D34" s="156">
        <v>0.9</v>
      </c>
      <c r="E34" s="156">
        <v>0.5</v>
      </c>
      <c r="F34" s="53">
        <v>0.5</v>
      </c>
      <c r="G34" s="195">
        <f>D34*E34*F34</f>
        <v>0.22500000000000001</v>
      </c>
      <c r="H34" s="25">
        <f>$G34*H8</f>
        <v>110500.2</v>
      </c>
      <c r="I34" s="25">
        <f t="shared" ref="I34:BN34" si="3">$G34*I8</f>
        <v>104770.8</v>
      </c>
      <c r="J34" s="25">
        <f t="shared" si="3"/>
        <v>106119</v>
      </c>
      <c r="K34" s="25">
        <f t="shared" si="3"/>
        <v>149531.4</v>
      </c>
      <c r="L34" s="25">
        <f t="shared" si="3"/>
        <v>151363.80000000002</v>
      </c>
      <c r="M34" s="25">
        <f t="shared" si="3"/>
        <v>153504</v>
      </c>
      <c r="N34" s="25">
        <f t="shared" si="3"/>
        <v>165211.20000000001</v>
      </c>
      <c r="O34" s="25">
        <f t="shared" si="3"/>
        <v>157923</v>
      </c>
      <c r="P34" s="25">
        <f t="shared" si="3"/>
        <v>182785.19400000002</v>
      </c>
      <c r="Q34" s="25">
        <f t="shared" si="3"/>
        <v>184104.73800000001</v>
      </c>
      <c r="R34" s="25">
        <f t="shared" si="3"/>
        <v>166109.83200000002</v>
      </c>
      <c r="S34" s="25">
        <f t="shared" si="3"/>
        <v>167313.24000000002</v>
      </c>
      <c r="T34" s="25">
        <f t="shared" si="3"/>
        <v>180579.06000000003</v>
      </c>
      <c r="U34" s="25">
        <f t="shared" si="3"/>
        <v>184861.69199999998</v>
      </c>
      <c r="V34" s="25">
        <f t="shared" si="3"/>
        <v>186076.80000000002</v>
      </c>
      <c r="W34" s="25">
        <f t="shared" si="3"/>
        <v>137265.2262</v>
      </c>
      <c r="X34" s="25">
        <f t="shared" si="3"/>
        <v>144508.9626</v>
      </c>
      <c r="Y34" s="25">
        <f t="shared" si="3"/>
        <v>149541.948</v>
      </c>
      <c r="Z34" s="25">
        <f t="shared" si="3"/>
        <v>178323.82199999999</v>
      </c>
      <c r="AA34" s="25">
        <f t="shared" si="3"/>
        <v>214493.8248</v>
      </c>
      <c r="AB34" s="25">
        <f t="shared" si="3"/>
        <v>235527.13799999998</v>
      </c>
      <c r="AC34" s="25">
        <f t="shared" si="3"/>
        <v>223592.9094</v>
      </c>
      <c r="AD34" s="25">
        <f t="shared" si="3"/>
        <v>224626.57380000001</v>
      </c>
      <c r="AE34" s="25">
        <f t="shared" si="3"/>
        <v>268718.24340000004</v>
      </c>
      <c r="AF34" s="25">
        <f t="shared" si="3"/>
        <v>283264.97580000001</v>
      </c>
      <c r="AG34" s="25">
        <f t="shared" si="3"/>
        <v>295739.40600000002</v>
      </c>
      <c r="AH34" s="25">
        <f t="shared" si="3"/>
        <v>246540.57300000003</v>
      </c>
      <c r="AI34" s="25">
        <f t="shared" si="3"/>
        <v>209374.13519999999</v>
      </c>
      <c r="AJ34" s="25">
        <f t="shared" si="3"/>
        <v>287247.45240000001</v>
      </c>
      <c r="AK34" s="25">
        <f t="shared" si="3"/>
        <v>309334.80960000004</v>
      </c>
      <c r="AL34" s="25">
        <f t="shared" si="3"/>
        <v>256760.23499999999</v>
      </c>
      <c r="AM34" s="25">
        <f t="shared" si="3"/>
        <v>309829.48739999998</v>
      </c>
      <c r="AN34" s="25">
        <f t="shared" si="3"/>
        <v>257653.51199999999</v>
      </c>
      <c r="AO34" s="25">
        <f t="shared" si="3"/>
        <v>323999.50679999997</v>
      </c>
      <c r="AP34" s="25">
        <f t="shared" si="3"/>
        <v>291339.11700000003</v>
      </c>
      <c r="AQ34" s="25">
        <f t="shared" si="3"/>
        <v>296319.80699999997</v>
      </c>
      <c r="AR34" s="25">
        <f t="shared" si="3"/>
        <v>345169.98000000004</v>
      </c>
      <c r="AS34" s="25">
        <f t="shared" si="3"/>
        <v>354695.94</v>
      </c>
      <c r="AT34" s="25">
        <f t="shared" si="3"/>
        <v>436598.136</v>
      </c>
      <c r="AU34" s="25">
        <f t="shared" si="3"/>
        <v>460576.8</v>
      </c>
      <c r="AV34" s="25">
        <f t="shared" si="3"/>
        <v>485830.21140000003</v>
      </c>
      <c r="AW34" s="25">
        <f t="shared" si="3"/>
        <v>504607.09319999994</v>
      </c>
      <c r="AX34" s="25">
        <f t="shared" si="3"/>
        <v>500423.08679999999</v>
      </c>
      <c r="AY34" s="25">
        <f t="shared" si="3"/>
        <v>543599.1</v>
      </c>
      <c r="AZ34" s="25">
        <f t="shared" si="3"/>
        <v>586925.13600000006</v>
      </c>
      <c r="BA34" s="25">
        <f t="shared" si="3"/>
        <v>622172.07000000007</v>
      </c>
      <c r="BB34" s="25">
        <f t="shared" si="3"/>
        <v>681522.71400000004</v>
      </c>
      <c r="BC34" s="25">
        <f t="shared" si="3"/>
        <v>821339.59500000009</v>
      </c>
      <c r="BD34" s="25">
        <f t="shared" si="3"/>
        <v>861572.09160000004</v>
      </c>
      <c r="BE34" s="25">
        <f t="shared" si="3"/>
        <v>822982.99500000011</v>
      </c>
      <c r="BF34" s="25">
        <f t="shared" si="3"/>
        <v>837887.571</v>
      </c>
      <c r="BG34" s="25">
        <f t="shared" si="3"/>
        <v>927890.72100000002</v>
      </c>
      <c r="BH34" s="25">
        <f t="shared" si="3"/>
        <v>931769.1810000001</v>
      </c>
      <c r="BI34" s="25">
        <f t="shared" si="3"/>
        <v>1089940.014</v>
      </c>
      <c r="BJ34" s="25">
        <f t="shared" si="3"/>
        <v>1131518.25</v>
      </c>
      <c r="BK34" s="25">
        <f t="shared" si="3"/>
        <v>1148389.416</v>
      </c>
      <c r="BL34" s="25">
        <f t="shared" si="3"/>
        <v>1051022.007</v>
      </c>
      <c r="BM34" s="25">
        <f t="shared" si="3"/>
        <v>916512.40800000005</v>
      </c>
      <c r="BN34" s="25">
        <f t="shared" si="3"/>
        <v>831724.20000000007</v>
      </c>
    </row>
    <row r="35" spans="1:66" x14ac:dyDescent="0.35">
      <c r="B35" s="137" t="s">
        <v>1</v>
      </c>
      <c r="C35" s="129"/>
      <c r="D35" s="156">
        <v>0.75</v>
      </c>
      <c r="E35" s="156">
        <v>0.5</v>
      </c>
      <c r="F35" s="53">
        <v>0.5</v>
      </c>
      <c r="G35" s="195">
        <f t="shared" ref="G35:G44" si="4">D35*E35*F35</f>
        <v>0.1875</v>
      </c>
      <c r="H35" s="25">
        <f>$G35*H16</f>
        <v>0</v>
      </c>
      <c r="I35" s="25">
        <f t="shared" ref="I35:BN35" si="5">$G35*I16</f>
        <v>0</v>
      </c>
      <c r="J35" s="25">
        <f t="shared" si="5"/>
        <v>0</v>
      </c>
      <c r="K35" s="25">
        <f t="shared" si="5"/>
        <v>0</v>
      </c>
      <c r="L35" s="25">
        <f t="shared" si="5"/>
        <v>0</v>
      </c>
      <c r="M35" s="25">
        <f t="shared" si="5"/>
        <v>0</v>
      </c>
      <c r="N35" s="25">
        <f t="shared" si="5"/>
        <v>0</v>
      </c>
      <c r="O35" s="25">
        <f t="shared" si="5"/>
        <v>0</v>
      </c>
      <c r="P35" s="25">
        <f t="shared" si="5"/>
        <v>0</v>
      </c>
      <c r="Q35" s="25">
        <f t="shared" si="5"/>
        <v>0</v>
      </c>
      <c r="R35" s="25">
        <f t="shared" si="5"/>
        <v>0</v>
      </c>
      <c r="S35" s="25">
        <f t="shared" si="5"/>
        <v>0</v>
      </c>
      <c r="T35" s="25">
        <f t="shared" si="5"/>
        <v>0</v>
      </c>
      <c r="U35" s="25">
        <f t="shared" si="5"/>
        <v>0</v>
      </c>
      <c r="V35" s="25">
        <f t="shared" si="5"/>
        <v>0</v>
      </c>
      <c r="W35" s="25">
        <f t="shared" si="5"/>
        <v>0</v>
      </c>
      <c r="X35" s="25">
        <f t="shared" si="5"/>
        <v>0</v>
      </c>
      <c r="Y35" s="25">
        <f t="shared" si="5"/>
        <v>0</v>
      </c>
      <c r="Z35" s="25">
        <f t="shared" si="5"/>
        <v>0</v>
      </c>
      <c r="AA35" s="25">
        <f t="shared" si="5"/>
        <v>0</v>
      </c>
      <c r="AB35" s="25">
        <f t="shared" si="5"/>
        <v>0</v>
      </c>
      <c r="AC35" s="25">
        <f t="shared" si="5"/>
        <v>0</v>
      </c>
      <c r="AD35" s="25">
        <f t="shared" si="5"/>
        <v>0</v>
      </c>
      <c r="AE35" s="25">
        <f t="shared" si="5"/>
        <v>0</v>
      </c>
      <c r="AF35" s="25">
        <f t="shared" si="5"/>
        <v>0</v>
      </c>
      <c r="AG35" s="25">
        <f t="shared" si="5"/>
        <v>0</v>
      </c>
      <c r="AH35" s="25">
        <f t="shared" si="5"/>
        <v>0</v>
      </c>
      <c r="AI35" s="25">
        <f t="shared" si="5"/>
        <v>0</v>
      </c>
      <c r="AJ35" s="25">
        <f t="shared" si="5"/>
        <v>0</v>
      </c>
      <c r="AK35" s="25">
        <f t="shared" si="5"/>
        <v>0</v>
      </c>
      <c r="AL35" s="25">
        <f t="shared" si="5"/>
        <v>0</v>
      </c>
      <c r="AM35" s="25">
        <f t="shared" si="5"/>
        <v>0</v>
      </c>
      <c r="AN35" s="25">
        <f t="shared" si="5"/>
        <v>0</v>
      </c>
      <c r="AO35" s="25">
        <f t="shared" si="5"/>
        <v>0</v>
      </c>
      <c r="AP35" s="25">
        <f t="shared" si="5"/>
        <v>0</v>
      </c>
      <c r="AQ35" s="25">
        <f t="shared" si="5"/>
        <v>0</v>
      </c>
      <c r="AR35" s="25">
        <f t="shared" si="5"/>
        <v>0</v>
      </c>
      <c r="AS35" s="25">
        <f t="shared" si="5"/>
        <v>0</v>
      </c>
      <c r="AT35" s="25">
        <f t="shared" si="5"/>
        <v>0</v>
      </c>
      <c r="AU35" s="25">
        <f t="shared" si="5"/>
        <v>0</v>
      </c>
      <c r="AV35" s="25">
        <f t="shared" si="5"/>
        <v>0</v>
      </c>
      <c r="AW35" s="25">
        <f t="shared" si="5"/>
        <v>0</v>
      </c>
      <c r="AX35" s="25">
        <f t="shared" si="5"/>
        <v>0</v>
      </c>
      <c r="AY35" s="25">
        <f t="shared" si="5"/>
        <v>0</v>
      </c>
      <c r="AZ35" s="25">
        <f t="shared" si="5"/>
        <v>0</v>
      </c>
      <c r="BA35" s="25">
        <f t="shared" si="5"/>
        <v>0</v>
      </c>
      <c r="BB35" s="25">
        <f t="shared" si="5"/>
        <v>0</v>
      </c>
      <c r="BC35" s="25">
        <f t="shared" si="5"/>
        <v>0</v>
      </c>
      <c r="BD35" s="25">
        <f t="shared" si="5"/>
        <v>14467.359374999996</v>
      </c>
      <c r="BE35" s="25">
        <f t="shared" si="5"/>
        <v>28583.296874999993</v>
      </c>
      <c r="BF35" s="25">
        <f t="shared" si="5"/>
        <v>43727.118749999994</v>
      </c>
      <c r="BG35" s="25">
        <f t="shared" si="5"/>
        <v>51807.656249999985</v>
      </c>
      <c r="BH35" s="25">
        <f t="shared" si="5"/>
        <v>58194.202499999992</v>
      </c>
      <c r="BI35" s="25">
        <f t="shared" si="5"/>
        <v>73719.449999999983</v>
      </c>
      <c r="BJ35" s="25">
        <f t="shared" si="5"/>
        <v>108958.10624999998</v>
      </c>
      <c r="BK35" s="25">
        <f t="shared" si="5"/>
        <v>110139.15937499997</v>
      </c>
      <c r="BL35" s="25">
        <f t="shared" si="5"/>
        <v>91455.328124999985</v>
      </c>
      <c r="BM35" s="25">
        <f t="shared" si="5"/>
        <v>116426.638125</v>
      </c>
      <c r="BN35" s="25">
        <f t="shared" si="5"/>
        <v>124093.97437499999</v>
      </c>
    </row>
    <row r="36" spans="1:66" s="91" customFormat="1" x14ac:dyDescent="0.35">
      <c r="B36" s="250" t="s">
        <v>298</v>
      </c>
      <c r="C36" s="259"/>
      <c r="D36" s="260">
        <v>0.9</v>
      </c>
      <c r="E36" s="260">
        <v>0.5</v>
      </c>
      <c r="F36" s="208">
        <v>0.5</v>
      </c>
      <c r="G36" s="261">
        <f t="shared" si="4"/>
        <v>0.22500000000000001</v>
      </c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</row>
    <row r="37" spans="1:66" s="54" customFormat="1" x14ac:dyDescent="0.35">
      <c r="B37" s="247" t="s">
        <v>299</v>
      </c>
      <c r="C37" s="129"/>
      <c r="D37" s="156">
        <v>0.75</v>
      </c>
      <c r="E37" s="156">
        <v>0.5</v>
      </c>
      <c r="F37" s="89">
        <v>0.5</v>
      </c>
      <c r="G37" s="271">
        <f t="shared" si="4"/>
        <v>0.1875</v>
      </c>
      <c r="H37" s="25">
        <f>$G37*H18</f>
        <v>195.29999999999998</v>
      </c>
      <c r="I37" s="25">
        <f t="shared" ref="I37:BN37" si="6">$G37*I18</f>
        <v>211.57499999999999</v>
      </c>
      <c r="J37" s="25">
        <f t="shared" si="6"/>
        <v>227.84999999999997</v>
      </c>
      <c r="K37" s="25">
        <f t="shared" si="6"/>
        <v>227.84999999999997</v>
      </c>
      <c r="L37" s="25">
        <f t="shared" si="6"/>
        <v>244.125</v>
      </c>
      <c r="M37" s="25">
        <f t="shared" si="6"/>
        <v>244.125</v>
      </c>
      <c r="N37" s="25">
        <f t="shared" si="6"/>
        <v>244.125</v>
      </c>
      <c r="O37" s="25">
        <f t="shared" si="6"/>
        <v>244.125</v>
      </c>
      <c r="P37" s="25">
        <f t="shared" si="6"/>
        <v>260.39999999999998</v>
      </c>
      <c r="Q37" s="25">
        <f t="shared" si="6"/>
        <v>276.67499999999995</v>
      </c>
      <c r="R37" s="25">
        <f t="shared" si="6"/>
        <v>276.67499999999995</v>
      </c>
      <c r="S37" s="25">
        <f t="shared" si="6"/>
        <v>292.95</v>
      </c>
      <c r="T37" s="25">
        <f t="shared" si="6"/>
        <v>292.95</v>
      </c>
      <c r="U37" s="25">
        <f t="shared" si="6"/>
        <v>276.67499999999995</v>
      </c>
      <c r="V37" s="25">
        <f t="shared" si="6"/>
        <v>195.29999999999998</v>
      </c>
      <c r="W37" s="25">
        <f t="shared" si="6"/>
        <v>325.5</v>
      </c>
      <c r="X37" s="25">
        <f t="shared" si="6"/>
        <v>358.04999999999995</v>
      </c>
      <c r="Y37" s="25">
        <f t="shared" si="6"/>
        <v>455.69999999999993</v>
      </c>
      <c r="Z37" s="25">
        <f t="shared" si="6"/>
        <v>504.52499999999998</v>
      </c>
      <c r="AA37" s="25">
        <f t="shared" si="6"/>
        <v>553.34999999999991</v>
      </c>
      <c r="AB37" s="25">
        <f t="shared" si="6"/>
        <v>569.625</v>
      </c>
      <c r="AC37" s="25">
        <f t="shared" si="6"/>
        <v>651</v>
      </c>
      <c r="AD37" s="25">
        <f t="shared" si="6"/>
        <v>585.9</v>
      </c>
      <c r="AE37" s="25">
        <f t="shared" si="6"/>
        <v>537.07499999999993</v>
      </c>
      <c r="AF37" s="25">
        <f t="shared" si="6"/>
        <v>553.34999999999991</v>
      </c>
      <c r="AG37" s="25">
        <f t="shared" si="6"/>
        <v>569.625</v>
      </c>
      <c r="AH37" s="25">
        <f t="shared" si="6"/>
        <v>455.69999999999993</v>
      </c>
      <c r="AI37" s="25">
        <f t="shared" si="6"/>
        <v>406.875</v>
      </c>
      <c r="AJ37" s="25">
        <f t="shared" si="6"/>
        <v>455.69999999999993</v>
      </c>
      <c r="AK37" s="25">
        <f t="shared" si="6"/>
        <v>488.25</v>
      </c>
      <c r="AL37" s="25">
        <f t="shared" si="6"/>
        <v>537.07499999999993</v>
      </c>
      <c r="AM37" s="25">
        <f t="shared" si="6"/>
        <v>569.625</v>
      </c>
      <c r="AN37" s="25">
        <f t="shared" si="6"/>
        <v>553.34999999999991</v>
      </c>
      <c r="AO37" s="25">
        <f t="shared" si="6"/>
        <v>520.79999999999995</v>
      </c>
      <c r="AP37" s="25">
        <f t="shared" si="6"/>
        <v>504.52499999999998</v>
      </c>
      <c r="AQ37" s="25">
        <f t="shared" si="6"/>
        <v>537.07499999999993</v>
      </c>
      <c r="AR37" s="25">
        <f t="shared" si="6"/>
        <v>537.07499999999993</v>
      </c>
      <c r="AS37" s="25">
        <f t="shared" si="6"/>
        <v>537.07499999999993</v>
      </c>
      <c r="AT37" s="25">
        <f t="shared" si="6"/>
        <v>537.07499999999993</v>
      </c>
      <c r="AU37" s="25">
        <f t="shared" si="6"/>
        <v>537.07499999999993</v>
      </c>
      <c r="AV37" s="25">
        <f t="shared" si="6"/>
        <v>553.34999999999991</v>
      </c>
      <c r="AW37" s="25">
        <f t="shared" si="6"/>
        <v>569.625</v>
      </c>
      <c r="AX37" s="25">
        <f t="shared" si="6"/>
        <v>585.9</v>
      </c>
      <c r="AY37" s="25">
        <f t="shared" si="6"/>
        <v>585.9</v>
      </c>
      <c r="AZ37" s="25">
        <f t="shared" si="6"/>
        <v>585.9</v>
      </c>
      <c r="BA37" s="25">
        <f t="shared" si="6"/>
        <v>569.625</v>
      </c>
      <c r="BB37" s="25">
        <f t="shared" si="6"/>
        <v>569.625</v>
      </c>
      <c r="BC37" s="25">
        <f t="shared" si="6"/>
        <v>585.9</v>
      </c>
      <c r="BD37" s="25">
        <f t="shared" si="6"/>
        <v>585.9</v>
      </c>
      <c r="BE37" s="25">
        <f t="shared" si="6"/>
        <v>664.75237499999992</v>
      </c>
      <c r="BF37" s="25">
        <f t="shared" si="6"/>
        <v>479.46149999999994</v>
      </c>
      <c r="BG37" s="25">
        <f t="shared" si="6"/>
        <v>533.81999999999994</v>
      </c>
      <c r="BH37" s="25">
        <f t="shared" si="6"/>
        <v>429.82274999999998</v>
      </c>
      <c r="BI37" s="25">
        <f t="shared" si="6"/>
        <v>506.07112499999994</v>
      </c>
      <c r="BJ37" s="25">
        <f t="shared" si="6"/>
        <v>544.642875</v>
      </c>
      <c r="BK37" s="25">
        <f t="shared" si="6"/>
        <v>558.55799999999999</v>
      </c>
      <c r="BL37" s="25">
        <f t="shared" si="6"/>
        <v>25.795874999999995</v>
      </c>
      <c r="BM37" s="25">
        <f t="shared" si="6"/>
        <v>35.153999999999996</v>
      </c>
      <c r="BN37" s="25">
        <f t="shared" si="6"/>
        <v>261.19747499999994</v>
      </c>
    </row>
    <row r="38" spans="1:66" s="91" customFormat="1" x14ac:dyDescent="0.35">
      <c r="B38" s="250" t="s">
        <v>310</v>
      </c>
      <c r="C38" s="259"/>
      <c r="D38" s="260">
        <v>0.8</v>
      </c>
      <c r="E38" s="260">
        <v>0.5</v>
      </c>
      <c r="F38" s="208">
        <v>0.5</v>
      </c>
      <c r="G38" s="261">
        <f t="shared" si="4"/>
        <v>0.2</v>
      </c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</row>
    <row r="39" spans="1:66" s="54" customFormat="1" x14ac:dyDescent="0.35">
      <c r="B39" s="247" t="s">
        <v>311</v>
      </c>
      <c r="C39" s="129"/>
      <c r="D39" s="156">
        <v>0.5</v>
      </c>
      <c r="E39" s="156">
        <v>0.5</v>
      </c>
      <c r="F39" s="89">
        <v>0.5</v>
      </c>
      <c r="G39" s="271">
        <f t="shared" si="4"/>
        <v>0.125</v>
      </c>
      <c r="H39" s="25">
        <f>$G39*H20</f>
        <v>44.7</v>
      </c>
      <c r="I39" s="25">
        <f t="shared" ref="I39:BN39" si="7">$G39*I20</f>
        <v>44.7</v>
      </c>
      <c r="J39" s="25">
        <f t="shared" si="7"/>
        <v>44.7</v>
      </c>
      <c r="K39" s="25">
        <f t="shared" si="7"/>
        <v>44.7</v>
      </c>
      <c r="L39" s="25">
        <f t="shared" si="7"/>
        <v>44.7</v>
      </c>
      <c r="M39" s="25">
        <f t="shared" si="7"/>
        <v>44.7</v>
      </c>
      <c r="N39" s="25">
        <f t="shared" si="7"/>
        <v>44.7</v>
      </c>
      <c r="O39" s="25">
        <f t="shared" si="7"/>
        <v>44.7</v>
      </c>
      <c r="P39" s="25">
        <f t="shared" si="7"/>
        <v>44.7</v>
      </c>
      <c r="Q39" s="25">
        <f t="shared" si="7"/>
        <v>44.7</v>
      </c>
      <c r="R39" s="25">
        <f t="shared" si="7"/>
        <v>44.7</v>
      </c>
      <c r="S39" s="25">
        <f t="shared" si="7"/>
        <v>44.7</v>
      </c>
      <c r="T39" s="25">
        <f t="shared" si="7"/>
        <v>44.7</v>
      </c>
      <c r="U39" s="25">
        <f t="shared" si="7"/>
        <v>44.7</v>
      </c>
      <c r="V39" s="25">
        <f t="shared" si="7"/>
        <v>44.7</v>
      </c>
      <c r="W39" s="25">
        <f t="shared" si="7"/>
        <v>44.7</v>
      </c>
      <c r="X39" s="25">
        <f t="shared" si="7"/>
        <v>67.05</v>
      </c>
      <c r="Y39" s="25">
        <f t="shared" si="7"/>
        <v>73.75500000000001</v>
      </c>
      <c r="Z39" s="25">
        <f t="shared" si="7"/>
        <v>80.460000000000008</v>
      </c>
      <c r="AA39" s="25">
        <f t="shared" si="7"/>
        <v>72.861000000000004</v>
      </c>
      <c r="AB39" s="25">
        <f t="shared" si="7"/>
        <v>80.460000000000008</v>
      </c>
      <c r="AC39" s="25">
        <f t="shared" si="7"/>
        <v>80.460000000000008</v>
      </c>
      <c r="AD39" s="25">
        <f t="shared" si="7"/>
        <v>80.460000000000008</v>
      </c>
      <c r="AE39" s="25">
        <f t="shared" si="7"/>
        <v>80.460000000000008</v>
      </c>
      <c r="AF39" s="25">
        <f t="shared" si="7"/>
        <v>66.602999999999994</v>
      </c>
      <c r="AG39" s="25">
        <f t="shared" si="7"/>
        <v>64.814999999999998</v>
      </c>
      <c r="AH39" s="25">
        <f t="shared" si="7"/>
        <v>105.49200000000002</v>
      </c>
      <c r="AI39" s="25">
        <f t="shared" si="7"/>
        <v>88.953000000000003</v>
      </c>
      <c r="AJ39" s="25">
        <f t="shared" si="7"/>
        <v>139.19580000000002</v>
      </c>
      <c r="AK39" s="25">
        <f t="shared" si="7"/>
        <v>116.6223</v>
      </c>
      <c r="AL39" s="25">
        <f t="shared" si="7"/>
        <v>94.182900000000018</v>
      </c>
      <c r="AM39" s="25">
        <f t="shared" si="7"/>
        <v>122.43330000000002</v>
      </c>
      <c r="AN39" s="25">
        <f t="shared" si="7"/>
        <v>98.429400000000001</v>
      </c>
      <c r="AO39" s="25">
        <f t="shared" si="7"/>
        <v>74.917200000000008</v>
      </c>
      <c r="AP39" s="25">
        <f t="shared" si="7"/>
        <v>102.72060000000002</v>
      </c>
      <c r="AQ39" s="25">
        <f t="shared" si="7"/>
        <v>51.7179</v>
      </c>
      <c r="AR39" s="25">
        <f t="shared" si="7"/>
        <v>67.05</v>
      </c>
      <c r="AS39" s="25">
        <f t="shared" si="7"/>
        <v>77.822699999999998</v>
      </c>
      <c r="AT39" s="25">
        <f t="shared" si="7"/>
        <v>67.497</v>
      </c>
      <c r="AU39" s="25">
        <f t="shared" si="7"/>
        <v>49.259399999999999</v>
      </c>
      <c r="AV39" s="25">
        <f t="shared" si="7"/>
        <v>125.56230000000001</v>
      </c>
      <c r="AW39" s="25">
        <f t="shared" si="7"/>
        <v>135.2175</v>
      </c>
      <c r="AX39" s="25">
        <f t="shared" si="7"/>
        <v>133.65299999999999</v>
      </c>
      <c r="AY39" s="25">
        <f t="shared" si="7"/>
        <v>95.434500000000014</v>
      </c>
      <c r="AZ39" s="25">
        <f t="shared" si="7"/>
        <v>165.39000000000001</v>
      </c>
      <c r="BA39" s="25">
        <f t="shared" si="7"/>
        <v>155.77950000000001</v>
      </c>
      <c r="BB39" s="25">
        <f t="shared" si="7"/>
        <v>110.40899999999999</v>
      </c>
      <c r="BC39" s="25">
        <f t="shared" si="7"/>
        <v>137.89950000000002</v>
      </c>
      <c r="BD39" s="25">
        <f t="shared" si="7"/>
        <v>197.35050000000001</v>
      </c>
      <c r="BE39" s="25">
        <f t="shared" si="7"/>
        <v>199.58550000000002</v>
      </c>
      <c r="BF39" s="25">
        <f t="shared" si="7"/>
        <v>214.11300000000003</v>
      </c>
      <c r="BG39" s="25">
        <f t="shared" si="7"/>
        <v>193.32750000000001</v>
      </c>
      <c r="BH39" s="25">
        <f t="shared" si="7"/>
        <v>150.41550000000001</v>
      </c>
      <c r="BI39" s="25">
        <f t="shared" si="7"/>
        <v>178.8</v>
      </c>
      <c r="BJ39" s="25">
        <f t="shared" si="7"/>
        <v>213.44250000000002</v>
      </c>
      <c r="BK39" s="25">
        <f t="shared" si="7"/>
        <v>215.90100000000004</v>
      </c>
      <c r="BL39" s="25">
        <f t="shared" si="7"/>
        <v>200.03250000000003</v>
      </c>
      <c r="BM39" s="25">
        <f t="shared" si="7"/>
        <v>186.62250000000003</v>
      </c>
      <c r="BN39" s="25">
        <f t="shared" si="7"/>
        <v>198.64680000000001</v>
      </c>
    </row>
    <row r="40" spans="1:66" x14ac:dyDescent="0.35">
      <c r="B40" s="137" t="s">
        <v>326</v>
      </c>
      <c r="C40" s="129"/>
      <c r="D40" s="156">
        <v>0.9</v>
      </c>
      <c r="E40" s="156">
        <v>0.5</v>
      </c>
      <c r="F40" s="53">
        <v>0.5</v>
      </c>
      <c r="G40" s="195">
        <f t="shared" si="4"/>
        <v>0.22500000000000001</v>
      </c>
      <c r="H40" s="25">
        <f>$G40*H22</f>
        <v>465.29280000000006</v>
      </c>
      <c r="I40" s="25">
        <f t="shared" ref="I40:BN40" si="8">$G40*I22</f>
        <v>465.29280000000006</v>
      </c>
      <c r="J40" s="25">
        <f t="shared" si="8"/>
        <v>465.29280000000006</v>
      </c>
      <c r="K40" s="25">
        <f t="shared" si="8"/>
        <v>465.29280000000006</v>
      </c>
      <c r="L40" s="25">
        <f t="shared" si="8"/>
        <v>465.29280000000006</v>
      </c>
      <c r="M40" s="25">
        <f t="shared" si="8"/>
        <v>465.29280000000006</v>
      </c>
      <c r="N40" s="25">
        <f t="shared" si="8"/>
        <v>465.29280000000006</v>
      </c>
      <c r="O40" s="25">
        <f t="shared" si="8"/>
        <v>523.45439999999996</v>
      </c>
      <c r="P40" s="25">
        <f t="shared" si="8"/>
        <v>523.45439999999996</v>
      </c>
      <c r="Q40" s="25">
        <f t="shared" si="8"/>
        <v>523.45439999999996</v>
      </c>
      <c r="R40" s="25">
        <f t="shared" si="8"/>
        <v>523.45439999999996</v>
      </c>
      <c r="S40" s="25">
        <f t="shared" si="8"/>
        <v>523.45439999999996</v>
      </c>
      <c r="T40" s="25">
        <f t="shared" si="8"/>
        <v>523.45439999999996</v>
      </c>
      <c r="U40" s="25">
        <f t="shared" si="8"/>
        <v>523.45439999999996</v>
      </c>
      <c r="V40" s="25">
        <f t="shared" si="8"/>
        <v>552.53520000000003</v>
      </c>
      <c r="W40" s="25">
        <f t="shared" si="8"/>
        <v>552.53520000000003</v>
      </c>
      <c r="X40" s="25">
        <f t="shared" si="8"/>
        <v>552.53520000000003</v>
      </c>
      <c r="Y40" s="25">
        <f t="shared" si="8"/>
        <v>552.53520000000003</v>
      </c>
      <c r="Z40" s="25">
        <f t="shared" si="8"/>
        <v>581.6160000000001</v>
      </c>
      <c r="AA40" s="25">
        <f t="shared" si="8"/>
        <v>623.16000000000008</v>
      </c>
      <c r="AB40" s="25">
        <f t="shared" si="8"/>
        <v>623.16000000000008</v>
      </c>
      <c r="AC40" s="25">
        <f t="shared" si="8"/>
        <v>623.16000000000008</v>
      </c>
      <c r="AD40" s="25">
        <f t="shared" si="8"/>
        <v>623.16000000000008</v>
      </c>
      <c r="AE40" s="25">
        <f t="shared" si="8"/>
        <v>623.16000000000008</v>
      </c>
      <c r="AF40" s="25">
        <f t="shared" si="8"/>
        <v>697.93920000000003</v>
      </c>
      <c r="AG40" s="25">
        <f t="shared" si="8"/>
        <v>697.93920000000003</v>
      </c>
      <c r="AH40" s="25">
        <f t="shared" si="8"/>
        <v>697.93920000000003</v>
      </c>
      <c r="AI40" s="25">
        <f t="shared" si="8"/>
        <v>697.93920000000003</v>
      </c>
      <c r="AJ40" s="25">
        <f t="shared" si="8"/>
        <v>697.93920000000003</v>
      </c>
      <c r="AK40" s="25">
        <f t="shared" si="8"/>
        <v>872.42400000000009</v>
      </c>
      <c r="AL40" s="25">
        <f t="shared" si="8"/>
        <v>885.80116800000008</v>
      </c>
      <c r="AM40" s="25">
        <f t="shared" si="8"/>
        <v>900.50774400000012</v>
      </c>
      <c r="AN40" s="25">
        <f t="shared" si="8"/>
        <v>913.96800000000007</v>
      </c>
      <c r="AO40" s="25">
        <f t="shared" si="8"/>
        <v>955.51200000000006</v>
      </c>
      <c r="AP40" s="25">
        <f t="shared" si="8"/>
        <v>997.05599999999993</v>
      </c>
      <c r="AQ40" s="25">
        <f t="shared" si="8"/>
        <v>1031.0389920000002</v>
      </c>
      <c r="AR40" s="25">
        <f t="shared" si="8"/>
        <v>1080.144</v>
      </c>
      <c r="AS40" s="25">
        <f t="shared" si="8"/>
        <v>1087.2895679999999</v>
      </c>
      <c r="AT40" s="25">
        <f t="shared" si="8"/>
        <v>1105.0704000000001</v>
      </c>
      <c r="AU40" s="25">
        <f t="shared" si="8"/>
        <v>1121.6880000000001</v>
      </c>
      <c r="AV40" s="25">
        <f t="shared" si="8"/>
        <v>1146.6144000000002</v>
      </c>
      <c r="AW40" s="25">
        <f t="shared" si="8"/>
        <v>1152.5967360000002</v>
      </c>
      <c r="AX40" s="25">
        <f t="shared" si="8"/>
        <v>1163.2320000000002</v>
      </c>
      <c r="AY40" s="25">
        <f t="shared" si="8"/>
        <v>1163.2320000000002</v>
      </c>
      <c r="AZ40" s="25">
        <f t="shared" si="8"/>
        <v>1179.8496000000002</v>
      </c>
      <c r="BA40" s="25">
        <f t="shared" si="8"/>
        <v>1188.1584000000003</v>
      </c>
      <c r="BB40" s="25">
        <f t="shared" si="8"/>
        <v>1196.4672</v>
      </c>
      <c r="BC40" s="25">
        <f t="shared" si="8"/>
        <v>1246.3200000000002</v>
      </c>
      <c r="BD40" s="25">
        <f t="shared" si="8"/>
        <v>1238.0112000000001</v>
      </c>
      <c r="BE40" s="25">
        <f t="shared" si="8"/>
        <v>1157.4158400000001</v>
      </c>
      <c r="BF40" s="25">
        <f t="shared" si="8"/>
        <v>1041.3419040000001</v>
      </c>
      <c r="BG40" s="25">
        <f t="shared" si="8"/>
        <v>874.00267200000019</v>
      </c>
      <c r="BH40" s="25">
        <f t="shared" si="8"/>
        <v>714.97224000000006</v>
      </c>
      <c r="BI40" s="25">
        <f t="shared" si="8"/>
        <v>562.67193600000007</v>
      </c>
      <c r="BJ40" s="25">
        <f t="shared" si="8"/>
        <v>415.10764800000004</v>
      </c>
      <c r="BK40" s="25">
        <f t="shared" si="8"/>
        <v>282.49920000000003</v>
      </c>
      <c r="BL40" s="25">
        <f t="shared" si="8"/>
        <v>221.84496000000001</v>
      </c>
      <c r="BM40" s="25">
        <f t="shared" si="8"/>
        <v>259.65000000000003</v>
      </c>
      <c r="BN40" s="25">
        <f t="shared" si="8"/>
        <v>314.15572800000007</v>
      </c>
    </row>
    <row r="41" spans="1:66" x14ac:dyDescent="0.35">
      <c r="B41" s="137" t="s">
        <v>312</v>
      </c>
      <c r="C41" s="129"/>
      <c r="D41" s="156">
        <v>0.9</v>
      </c>
      <c r="E41" s="156">
        <v>0.5</v>
      </c>
      <c r="F41" s="53">
        <v>0.5</v>
      </c>
      <c r="G41" s="195">
        <f t="shared" si="4"/>
        <v>0.22500000000000001</v>
      </c>
      <c r="H41" s="25">
        <f>$G41*H29</f>
        <v>2686.6084049999999</v>
      </c>
      <c r="I41" s="25">
        <f t="shared" ref="I41:BN41" si="9">$G41*I29</f>
        <v>2677.9684050000001</v>
      </c>
      <c r="J41" s="25">
        <f t="shared" si="9"/>
        <v>2785.367925</v>
      </c>
      <c r="K41" s="25">
        <f t="shared" si="9"/>
        <v>2737.2215249999995</v>
      </c>
      <c r="L41" s="25">
        <f t="shared" si="9"/>
        <v>3166.4101499999997</v>
      </c>
      <c r="M41" s="25">
        <f t="shared" si="9"/>
        <v>3246.5815874999994</v>
      </c>
      <c r="N41" s="25">
        <f t="shared" si="9"/>
        <v>3209.9233500000005</v>
      </c>
      <c r="O41" s="25">
        <f t="shared" si="9"/>
        <v>4246.2366749999992</v>
      </c>
      <c r="P41" s="25">
        <f t="shared" si="9"/>
        <v>4637.2952249999998</v>
      </c>
      <c r="Q41" s="25">
        <f t="shared" si="9"/>
        <v>5136.2302499999996</v>
      </c>
      <c r="R41" s="25">
        <f t="shared" si="9"/>
        <v>5720.877449999999</v>
      </c>
      <c r="S41" s="25">
        <f t="shared" si="9"/>
        <v>4205.9128499999997</v>
      </c>
      <c r="T41" s="25">
        <f t="shared" si="9"/>
        <v>3829.1906250000002</v>
      </c>
      <c r="U41" s="25">
        <f t="shared" si="9"/>
        <v>4119.636375</v>
      </c>
      <c r="V41" s="25">
        <f t="shared" si="9"/>
        <v>3393.5557500000004</v>
      </c>
      <c r="W41" s="25">
        <f t="shared" si="9"/>
        <v>4319.8469774999994</v>
      </c>
      <c r="X41" s="25">
        <f t="shared" si="9"/>
        <v>5152.9861867499994</v>
      </c>
      <c r="Y41" s="25">
        <f t="shared" si="9"/>
        <v>3898.7324662499996</v>
      </c>
      <c r="Z41" s="25">
        <f t="shared" si="9"/>
        <v>5900.4624824999992</v>
      </c>
      <c r="AA41" s="25">
        <f t="shared" si="9"/>
        <v>9376.1078310000012</v>
      </c>
      <c r="AB41" s="25">
        <f t="shared" si="9"/>
        <v>9821.8419142499988</v>
      </c>
      <c r="AC41" s="25">
        <f t="shared" si="9"/>
        <v>10151.047102500001</v>
      </c>
      <c r="AD41" s="25">
        <f t="shared" si="9"/>
        <v>9702.5941259999981</v>
      </c>
      <c r="AE41" s="25">
        <f t="shared" si="9"/>
        <v>9944.2478249999986</v>
      </c>
      <c r="AF41" s="25">
        <f t="shared" si="9"/>
        <v>5686.9917502499993</v>
      </c>
      <c r="AG41" s="25">
        <f t="shared" si="9"/>
        <v>5258.6444700000002</v>
      </c>
      <c r="AH41" s="25">
        <f t="shared" si="9"/>
        <v>8199.7508699999998</v>
      </c>
      <c r="AI41" s="25">
        <f t="shared" si="9"/>
        <v>8215.8238349999992</v>
      </c>
      <c r="AJ41" s="25">
        <f t="shared" si="9"/>
        <v>9333.8956844999993</v>
      </c>
      <c r="AK41" s="25">
        <f t="shared" si="9"/>
        <v>10154.960876249999</v>
      </c>
      <c r="AL41" s="25">
        <f t="shared" si="9"/>
        <v>10127.345922</v>
      </c>
      <c r="AM41" s="25">
        <f t="shared" si="9"/>
        <v>12219.683642999998</v>
      </c>
      <c r="AN41" s="25">
        <f t="shared" si="9"/>
        <v>12865.669600499998</v>
      </c>
      <c r="AO41" s="25">
        <f t="shared" si="9"/>
        <v>12734.246828249998</v>
      </c>
      <c r="AP41" s="25">
        <f t="shared" si="9"/>
        <v>17970.418273499996</v>
      </c>
      <c r="AQ41" s="25">
        <f t="shared" si="9"/>
        <v>15711.323274000002</v>
      </c>
      <c r="AR41" s="25">
        <f t="shared" si="9"/>
        <v>16075.284187499998</v>
      </c>
      <c r="AS41" s="25">
        <f t="shared" si="9"/>
        <v>17232.809062499997</v>
      </c>
      <c r="AT41" s="25">
        <f t="shared" si="9"/>
        <v>12338.1585</v>
      </c>
      <c r="AU41" s="25">
        <f t="shared" si="9"/>
        <v>12752.178056999999</v>
      </c>
      <c r="AV41" s="25">
        <f t="shared" si="9"/>
        <v>11153.120327999999</v>
      </c>
      <c r="AW41" s="25">
        <f t="shared" si="9"/>
        <v>10633.823255250001</v>
      </c>
      <c r="AX41" s="25">
        <f t="shared" si="9"/>
        <v>8873.8487167499989</v>
      </c>
      <c r="AY41" s="25">
        <f t="shared" si="9"/>
        <v>9873.8645692500013</v>
      </c>
      <c r="AZ41" s="25">
        <f t="shared" si="9"/>
        <v>14262.7709925</v>
      </c>
      <c r="BA41" s="25">
        <f t="shared" si="9"/>
        <v>15394.367699999999</v>
      </c>
      <c r="BB41" s="25">
        <f t="shared" si="9"/>
        <v>17739.053021250002</v>
      </c>
      <c r="BC41" s="25">
        <f t="shared" si="9"/>
        <v>16544.216767500002</v>
      </c>
      <c r="BD41" s="25">
        <f t="shared" si="9"/>
        <v>18302.419678499999</v>
      </c>
      <c r="BE41" s="25">
        <f t="shared" si="9"/>
        <v>21498.645239999998</v>
      </c>
      <c r="BF41" s="25">
        <f t="shared" si="9"/>
        <v>29493.837708749994</v>
      </c>
      <c r="BG41" s="25">
        <f t="shared" si="9"/>
        <v>22306.4270775</v>
      </c>
      <c r="BH41" s="25">
        <f t="shared" si="9"/>
        <v>24185.588568749998</v>
      </c>
      <c r="BI41" s="25">
        <f t="shared" si="9"/>
        <v>26502.537262500002</v>
      </c>
      <c r="BJ41" s="25">
        <f t="shared" si="9"/>
        <v>28999.641757499998</v>
      </c>
      <c r="BK41" s="25">
        <f t="shared" si="9"/>
        <v>29938.323150000004</v>
      </c>
      <c r="BL41" s="25">
        <f t="shared" si="9"/>
        <v>24765.766391249996</v>
      </c>
      <c r="BM41" s="25">
        <f t="shared" si="9"/>
        <v>24782.067101249999</v>
      </c>
      <c r="BN41" s="25">
        <f t="shared" si="9"/>
        <v>26089.627286249997</v>
      </c>
    </row>
    <row r="42" spans="1:66" s="91" customFormat="1" x14ac:dyDescent="0.35">
      <c r="B42" s="250" t="s">
        <v>406</v>
      </c>
      <c r="C42" s="259"/>
      <c r="D42" s="260">
        <v>0.9</v>
      </c>
      <c r="E42" s="260">
        <v>0.5</v>
      </c>
      <c r="F42" s="208">
        <v>0.5</v>
      </c>
      <c r="G42" s="261">
        <f t="shared" si="4"/>
        <v>0.22500000000000001</v>
      </c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</row>
    <row r="43" spans="1:66" s="91" customFormat="1" x14ac:dyDescent="0.35">
      <c r="B43" s="250" t="s">
        <v>313</v>
      </c>
      <c r="C43" s="259"/>
      <c r="D43" s="260">
        <v>0.5</v>
      </c>
      <c r="E43" s="260">
        <v>0.5</v>
      </c>
      <c r="F43" s="208">
        <v>0.5</v>
      </c>
      <c r="G43" s="261">
        <f t="shared" si="4"/>
        <v>0.125</v>
      </c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</row>
    <row r="44" spans="1:66" s="91" customFormat="1" x14ac:dyDescent="0.35">
      <c r="B44" s="250" t="s">
        <v>353</v>
      </c>
      <c r="C44" s="259"/>
      <c r="D44" s="260">
        <v>0.7</v>
      </c>
      <c r="E44" s="260">
        <v>0.5</v>
      </c>
      <c r="F44" s="208">
        <v>0.5</v>
      </c>
      <c r="G44" s="261">
        <f t="shared" si="4"/>
        <v>0.17499999999999999</v>
      </c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</row>
    <row r="45" spans="1:66" s="55" customFormat="1" x14ac:dyDescent="0.35">
      <c r="A45" s="176" t="s">
        <v>383</v>
      </c>
      <c r="C45" s="159"/>
      <c r="D45" s="160"/>
      <c r="E45" s="161"/>
      <c r="F45" s="162"/>
      <c r="G45" s="197"/>
      <c r="H45" s="58">
        <f>SUM(H34:H44)</f>
        <v>113892.101205</v>
      </c>
      <c r="I45" s="58">
        <f t="shared" ref="I45:BM45" si="10">SUM(I34:I44)</f>
        <v>108170.336205</v>
      </c>
      <c r="J45" s="58">
        <f t="shared" si="10"/>
        <v>109642.210725</v>
      </c>
      <c r="K45" s="58">
        <f t="shared" si="10"/>
        <v>153006.46432500001</v>
      </c>
      <c r="L45" s="58">
        <f t="shared" si="10"/>
        <v>155284.32795000004</v>
      </c>
      <c r="M45" s="58">
        <f t="shared" si="10"/>
        <v>157504.6993875</v>
      </c>
      <c r="N45" s="58">
        <f t="shared" si="10"/>
        <v>169175.24115000002</v>
      </c>
      <c r="O45" s="58">
        <f t="shared" si="10"/>
        <v>162981.51607499999</v>
      </c>
      <c r="P45" s="58">
        <f t="shared" si="10"/>
        <v>188251.04362500002</v>
      </c>
      <c r="Q45" s="58">
        <f t="shared" si="10"/>
        <v>190085.79764999999</v>
      </c>
      <c r="R45" s="58">
        <f t="shared" si="10"/>
        <v>172675.53885000001</v>
      </c>
      <c r="S45" s="58">
        <f t="shared" si="10"/>
        <v>172380.25725000002</v>
      </c>
      <c r="T45" s="58">
        <f t="shared" si="10"/>
        <v>185269.35502500003</v>
      </c>
      <c r="U45" s="58">
        <f t="shared" si="10"/>
        <v>189826.15777499997</v>
      </c>
      <c r="V45" s="58">
        <f t="shared" si="10"/>
        <v>190262.89095000003</v>
      </c>
      <c r="W45" s="58">
        <f t="shared" si="10"/>
        <v>142507.80837750004</v>
      </c>
      <c r="X45" s="58">
        <f t="shared" si="10"/>
        <v>150639.58398674999</v>
      </c>
      <c r="Y45" s="58">
        <f t="shared" si="10"/>
        <v>154522.67066625002</v>
      </c>
      <c r="Z45" s="58">
        <f t="shared" si="10"/>
        <v>185390.88548249999</v>
      </c>
      <c r="AA45" s="58">
        <f t="shared" si="10"/>
        <v>225119.30363100002</v>
      </c>
      <c r="AB45" s="58">
        <f t="shared" si="10"/>
        <v>246622.22491424996</v>
      </c>
      <c r="AC45" s="58">
        <f t="shared" si="10"/>
        <v>235098.57650249999</v>
      </c>
      <c r="AD45" s="58">
        <f t="shared" si="10"/>
        <v>235618.68792600001</v>
      </c>
      <c r="AE45" s="58">
        <f t="shared" si="10"/>
        <v>279903.18622500007</v>
      </c>
      <c r="AF45" s="58">
        <f t="shared" si="10"/>
        <v>290269.85975025001</v>
      </c>
      <c r="AG45" s="58">
        <f t="shared" si="10"/>
        <v>302330.42967000004</v>
      </c>
      <c r="AH45" s="58">
        <f t="shared" si="10"/>
        <v>255999.45507000003</v>
      </c>
      <c r="AI45" s="58">
        <f t="shared" si="10"/>
        <v>218783.72623499998</v>
      </c>
      <c r="AJ45" s="58">
        <f t="shared" si="10"/>
        <v>297874.18308450002</v>
      </c>
      <c r="AK45" s="58">
        <f t="shared" si="10"/>
        <v>320967.06677625002</v>
      </c>
      <c r="AL45" s="58">
        <f t="shared" si="10"/>
        <v>268404.63999</v>
      </c>
      <c r="AM45" s="58">
        <f t="shared" si="10"/>
        <v>323641.73708699999</v>
      </c>
      <c r="AN45" s="58">
        <f t="shared" si="10"/>
        <v>272084.92900050001</v>
      </c>
      <c r="AO45" s="58">
        <f t="shared" si="10"/>
        <v>338284.98282824998</v>
      </c>
      <c r="AP45" s="58">
        <f t="shared" si="10"/>
        <v>310913.83687350003</v>
      </c>
      <c r="AQ45" s="58">
        <f t="shared" si="10"/>
        <v>313650.96216599998</v>
      </c>
      <c r="AR45" s="58">
        <f t="shared" si="10"/>
        <v>362929.53318750003</v>
      </c>
      <c r="AS45" s="58">
        <f t="shared" si="10"/>
        <v>373630.93633050006</v>
      </c>
      <c r="AT45" s="58">
        <f t="shared" si="10"/>
        <v>450645.93690000003</v>
      </c>
      <c r="AU45" s="58">
        <f t="shared" si="10"/>
        <v>475037.00045699999</v>
      </c>
      <c r="AV45" s="58">
        <f t="shared" si="10"/>
        <v>498808.85842800001</v>
      </c>
      <c r="AW45" s="58">
        <f t="shared" si="10"/>
        <v>517098.35569124995</v>
      </c>
      <c r="AX45" s="58">
        <f t="shared" si="10"/>
        <v>511179.72051675001</v>
      </c>
      <c r="AY45" s="58">
        <f t="shared" si="10"/>
        <v>555317.53106924996</v>
      </c>
      <c r="AZ45" s="58">
        <f t="shared" si="10"/>
        <v>603119.04659250006</v>
      </c>
      <c r="BA45" s="58">
        <f t="shared" si="10"/>
        <v>639480.00059999991</v>
      </c>
      <c r="BB45" s="58">
        <f t="shared" si="10"/>
        <v>701138.26822125004</v>
      </c>
      <c r="BC45" s="58">
        <f t="shared" si="10"/>
        <v>839853.93126750016</v>
      </c>
      <c r="BD45" s="58">
        <f t="shared" si="10"/>
        <v>896363.1323535</v>
      </c>
      <c r="BE45" s="58">
        <f t="shared" si="10"/>
        <v>875086.69083000021</v>
      </c>
      <c r="BF45" s="58">
        <f t="shared" si="10"/>
        <v>912843.44386275008</v>
      </c>
      <c r="BG45" s="58">
        <f t="shared" si="10"/>
        <v>1003605.9544995</v>
      </c>
      <c r="BH45" s="58">
        <f t="shared" si="10"/>
        <v>1015444.1825587502</v>
      </c>
      <c r="BI45" s="58">
        <f t="shared" si="10"/>
        <v>1191409.5443235</v>
      </c>
      <c r="BJ45" s="58">
        <f t="shared" si="10"/>
        <v>1270649.1910304995</v>
      </c>
      <c r="BK45" s="58">
        <f t="shared" si="10"/>
        <v>1289523.8567250001</v>
      </c>
      <c r="BL45" s="58">
        <f t="shared" si="10"/>
        <v>1167690.77485125</v>
      </c>
      <c r="BM45" s="58">
        <f t="shared" si="10"/>
        <v>1058202.5397262501</v>
      </c>
      <c r="BN45" s="58">
        <f>SUM(BN34:BN44)</f>
        <v>982681.80166425009</v>
      </c>
    </row>
    <row r="46" spans="1:66" x14ac:dyDescent="0.35">
      <c r="H46" s="25"/>
      <c r="I46" s="25"/>
      <c r="J46" s="25"/>
      <c r="K46" s="25"/>
      <c r="L46" s="25"/>
      <c r="M46" s="25"/>
      <c r="N46" s="78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</row>
    <row r="47" spans="1:66" x14ac:dyDescent="0.35">
      <c r="H47" s="25"/>
      <c r="I47" s="25"/>
      <c r="J47" s="25"/>
      <c r="K47" s="25"/>
      <c r="L47" s="25"/>
      <c r="M47" s="25"/>
      <c r="N47" s="78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</row>
  </sheetData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59999389629810485"/>
  </sheetPr>
  <dimension ref="A1:BN31"/>
  <sheetViews>
    <sheetView zoomScale="85" zoomScaleNormal="85" workbookViewId="0">
      <pane xSplit="7" ySplit="5" topLeftCell="H10" activePane="bottomRight" state="frozen"/>
      <selection pane="topRight" activeCell="H1" sqref="H1"/>
      <selection pane="bottomLeft" activeCell="A7" sqref="A7"/>
      <selection pane="bottomRight" activeCell="K37" sqref="K37"/>
    </sheetView>
  </sheetViews>
  <sheetFormatPr defaultRowHeight="14.5" x14ac:dyDescent="0.35"/>
  <cols>
    <col min="1" max="3" width="8.7265625" style="52"/>
    <col min="4" max="4" width="19.6328125" style="52" bestFit="1" customWidth="1"/>
    <col min="5" max="5" width="8.7265625" style="52"/>
    <col min="6" max="6" width="27.26953125" style="52" bestFit="1" customWidth="1"/>
    <col min="7" max="7" width="12.26953125" style="52" customWidth="1"/>
    <col min="8" max="66" width="12.6328125" style="52" customWidth="1"/>
    <col min="67" max="16384" width="8.7265625" style="52"/>
  </cols>
  <sheetData>
    <row r="1" spans="1:66" ht="15.5" x14ac:dyDescent="0.35">
      <c r="A1" s="119" t="s">
        <v>347</v>
      </c>
      <c r="C1" s="121"/>
    </row>
    <row r="2" spans="1:66" ht="15.5" x14ac:dyDescent="0.35">
      <c r="A2" s="119"/>
      <c r="C2" s="121"/>
    </row>
    <row r="3" spans="1:66" ht="15.5" x14ac:dyDescent="0.35">
      <c r="A3" s="48" t="s">
        <v>346</v>
      </c>
      <c r="C3" s="121"/>
    </row>
    <row r="4" spans="1:66" ht="15.5" x14ac:dyDescent="0.35">
      <c r="A4" s="48" t="s">
        <v>348</v>
      </c>
      <c r="C4" s="121"/>
    </row>
    <row r="5" spans="1:66" s="89" customFormat="1" x14ac:dyDescent="0.35">
      <c r="C5" s="131"/>
      <c r="H5" s="29" t="s">
        <v>144</v>
      </c>
      <c r="I5" s="29" t="s">
        <v>145</v>
      </c>
      <c r="J5" s="29" t="s">
        <v>146</v>
      </c>
      <c r="K5" s="29" t="s">
        <v>147</v>
      </c>
      <c r="L5" s="29" t="s">
        <v>148</v>
      </c>
      <c r="M5" s="29" t="s">
        <v>149</v>
      </c>
      <c r="N5" s="29" t="s">
        <v>150</v>
      </c>
      <c r="O5" s="29" t="s">
        <v>151</v>
      </c>
      <c r="P5" s="29" t="s">
        <v>152</v>
      </c>
      <c r="Q5" s="29" t="s">
        <v>153</v>
      </c>
      <c r="R5" s="29" t="s">
        <v>154</v>
      </c>
      <c r="S5" s="29" t="s">
        <v>155</v>
      </c>
      <c r="T5" s="29" t="s">
        <v>156</v>
      </c>
      <c r="U5" s="29" t="s">
        <v>157</v>
      </c>
      <c r="V5" s="29" t="s">
        <v>158</v>
      </c>
      <c r="W5" s="29" t="s">
        <v>159</v>
      </c>
      <c r="X5" s="29" t="s">
        <v>160</v>
      </c>
      <c r="Y5" s="29" t="s">
        <v>161</v>
      </c>
      <c r="Z5" s="29" t="s">
        <v>162</v>
      </c>
      <c r="AA5" s="29" t="s">
        <v>163</v>
      </c>
      <c r="AB5" s="29" t="s">
        <v>164</v>
      </c>
      <c r="AC5" s="29" t="s">
        <v>165</v>
      </c>
      <c r="AD5" s="29" t="s">
        <v>166</v>
      </c>
      <c r="AE5" s="29" t="s">
        <v>167</v>
      </c>
      <c r="AF5" s="29" t="s">
        <v>168</v>
      </c>
      <c r="AG5" s="29" t="s">
        <v>169</v>
      </c>
      <c r="AH5" s="29" t="s">
        <v>170</v>
      </c>
      <c r="AI5" s="29" t="s">
        <v>171</v>
      </c>
      <c r="AJ5" s="29" t="s">
        <v>172</v>
      </c>
      <c r="AK5" s="29" t="s">
        <v>173</v>
      </c>
      <c r="AL5" s="29" t="s">
        <v>8</v>
      </c>
      <c r="AM5" s="29" t="s">
        <v>9</v>
      </c>
      <c r="AN5" s="29" t="s">
        <v>10</v>
      </c>
      <c r="AO5" s="29" t="s">
        <v>11</v>
      </c>
      <c r="AP5" s="29" t="s">
        <v>12</v>
      </c>
      <c r="AQ5" s="29" t="s">
        <v>13</v>
      </c>
      <c r="AR5" s="29" t="s">
        <v>14</v>
      </c>
      <c r="AS5" s="29" t="s">
        <v>15</v>
      </c>
      <c r="AT5" s="29" t="s">
        <v>16</v>
      </c>
      <c r="AU5" s="29" t="s">
        <v>17</v>
      </c>
      <c r="AV5" s="29" t="s">
        <v>18</v>
      </c>
      <c r="AW5" s="29" t="s">
        <v>19</v>
      </c>
      <c r="AX5" s="29" t="s">
        <v>20</v>
      </c>
      <c r="AY5" s="29" t="s">
        <v>21</v>
      </c>
      <c r="AZ5" s="29" t="s">
        <v>22</v>
      </c>
      <c r="BA5" s="29" t="s">
        <v>23</v>
      </c>
      <c r="BB5" s="29" t="s">
        <v>24</v>
      </c>
      <c r="BC5" s="29" t="s">
        <v>25</v>
      </c>
      <c r="BD5" s="29" t="s">
        <v>26</v>
      </c>
      <c r="BE5" s="29" t="s">
        <v>27</v>
      </c>
      <c r="BF5" s="29" t="s">
        <v>174</v>
      </c>
      <c r="BG5" s="29" t="s">
        <v>175</v>
      </c>
      <c r="BH5" s="29" t="s">
        <v>176</v>
      </c>
      <c r="BI5" s="29" t="s">
        <v>177</v>
      </c>
      <c r="BJ5" s="29" t="s">
        <v>178</v>
      </c>
      <c r="BK5" s="29" t="s">
        <v>179</v>
      </c>
      <c r="BL5" s="29" t="s">
        <v>180</v>
      </c>
      <c r="BM5" s="29" t="s">
        <v>181</v>
      </c>
      <c r="BN5" s="29" t="s">
        <v>182</v>
      </c>
    </row>
    <row r="6" spans="1:66" s="89" customFormat="1" x14ac:dyDescent="0.35">
      <c r="A6" s="174" t="s">
        <v>300</v>
      </c>
      <c r="C6" s="131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</row>
    <row r="7" spans="1:66" s="25" customFormat="1" x14ac:dyDescent="0.35">
      <c r="A7" s="125"/>
      <c r="C7" s="125"/>
      <c r="E7" s="68"/>
    </row>
    <row r="8" spans="1:66" s="58" customFormat="1" x14ac:dyDescent="0.35">
      <c r="A8" s="138" t="s">
        <v>320</v>
      </c>
      <c r="E8" s="149"/>
    </row>
    <row r="9" spans="1:66" s="25" customFormat="1" ht="59.5" customHeight="1" x14ac:dyDescent="0.35">
      <c r="A9" s="127" t="s">
        <v>318</v>
      </c>
      <c r="C9" s="121"/>
      <c r="D9" s="167" t="s">
        <v>331</v>
      </c>
      <c r="E9" s="68" t="s">
        <v>330</v>
      </c>
    </row>
    <row r="10" spans="1:66" x14ac:dyDescent="0.35">
      <c r="A10" s="121"/>
      <c r="B10" s="8" t="s">
        <v>28</v>
      </c>
      <c r="D10" s="140">
        <v>9</v>
      </c>
      <c r="E10" s="49">
        <v>0.5</v>
      </c>
      <c r="F10" s="132"/>
      <c r="G10" s="132"/>
      <c r="H10" s="25">
        <f>'LAO FAO - Livestock Data'!H2*$D10*$E10</f>
        <v>40500</v>
      </c>
      <c r="I10" s="25">
        <f>'LAO FAO - Livestock Data'!I2*$D10*$E10</f>
        <v>40500</v>
      </c>
      <c r="J10" s="25">
        <f>'LAO FAO - Livestock Data'!J2*$D10*$E10</f>
        <v>40500</v>
      </c>
      <c r="K10" s="25">
        <f>'LAO FAO - Livestock Data'!K2*$D10*$E10</f>
        <v>53100</v>
      </c>
      <c r="L10" s="25">
        <f>'LAO FAO - Livestock Data'!L2*$D10*$E10</f>
        <v>60300</v>
      </c>
      <c r="M10" s="25">
        <f>'LAO FAO - Livestock Data'!M2*$D10*$E10</f>
        <v>66150</v>
      </c>
      <c r="N10" s="25">
        <f>'LAO FAO - Livestock Data'!N2*$D10*$E10</f>
        <v>67500</v>
      </c>
      <c r="O10" s="25">
        <f>'LAO FAO - Livestock Data'!O2*$D10*$E10</f>
        <v>67500</v>
      </c>
      <c r="P10" s="25">
        <f>'LAO FAO - Livestock Data'!P2*$D10*$E10</f>
        <v>63900</v>
      </c>
      <c r="Q10" s="25">
        <f>'LAO FAO - Livestock Data'!Q2*$D10*$E10</f>
        <v>62100</v>
      </c>
      <c r="R10" s="25">
        <f>'LAO FAO - Livestock Data'!R2*$D10*$E10</f>
        <v>61200</v>
      </c>
      <c r="S10" s="25">
        <f>'LAO FAO - Livestock Data'!S2*$D10*$E10</f>
        <v>57600</v>
      </c>
      <c r="T10" s="25">
        <f>'LAO FAO - Livestock Data'!T2*$D10*$E10</f>
        <v>54000</v>
      </c>
      <c r="U10" s="25">
        <f>'LAO FAO - Livestock Data'!U2*$D10*$E10</f>
        <v>47250</v>
      </c>
      <c r="V10" s="25">
        <f>'LAO FAO - Livestock Data'!V2*$D10*$E10</f>
        <v>40500</v>
      </c>
      <c r="W10" s="25">
        <f>'LAO FAO - Livestock Data'!W2*$D10*$E10</f>
        <v>51300</v>
      </c>
      <c r="X10" s="25">
        <f>'LAO FAO - Livestock Data'!X2*$D10*$E10</f>
        <v>55800</v>
      </c>
      <c r="Y10" s="25">
        <f>'LAO FAO - Livestock Data'!Y2*$D10*$E10</f>
        <v>46800</v>
      </c>
      <c r="Z10" s="25">
        <f>'LAO FAO - Livestock Data'!Z2*$D10*$E10</f>
        <v>55800</v>
      </c>
      <c r="AA10" s="25">
        <f>'LAO FAO - Livestock Data'!AA2*$D10*$E10</f>
        <v>74700</v>
      </c>
      <c r="AB10" s="25">
        <f>'LAO FAO - Livestock Data'!AB2*$D10*$E10</f>
        <v>81000</v>
      </c>
      <c r="AC10" s="25">
        <f>'LAO FAO - Livestock Data'!AC2*$D10*$E10</f>
        <v>82800</v>
      </c>
      <c r="AD10" s="25">
        <f>'LAO FAO - Livestock Data'!AD2*$D10*$E10</f>
        <v>87750</v>
      </c>
      <c r="AE10" s="25">
        <f>'LAO FAO - Livestock Data'!AE2*$D10*$E10</f>
        <v>91800</v>
      </c>
      <c r="AF10" s="25">
        <f>'LAO FAO - Livestock Data'!AF2*$D10*$E10</f>
        <v>80100</v>
      </c>
      <c r="AG10" s="25">
        <f>'LAO FAO - Livestock Data'!AG2*$D10*$E10</f>
        <v>86400</v>
      </c>
      <c r="AH10" s="25">
        <f>'LAO FAO - Livestock Data'!AH2*$D10*$E10</f>
        <v>95400</v>
      </c>
      <c r="AI10" s="25">
        <f>'LAO FAO - Livestock Data'!AI2*$D10*$E10</f>
        <v>85725</v>
      </c>
      <c r="AJ10" s="25">
        <f>'LAO FAO - Livestock Data'!AJ2*$D10*$E10</f>
        <v>92700</v>
      </c>
      <c r="AK10" s="25">
        <f>'LAO FAO - Livestock Data'!AK2*$D10*$E10</f>
        <v>93870</v>
      </c>
      <c r="AL10" s="25">
        <f>'LAO FAO - Livestock Data'!AL2*$D10*$E10</f>
        <v>96691.5</v>
      </c>
      <c r="AM10" s="25">
        <f>'LAO FAO - Livestock Data'!AM2*$D10*$E10</f>
        <v>102433.5</v>
      </c>
      <c r="AN10" s="25">
        <f>'LAO FAO - Livestock Data'!AN2*$D10*$E10</f>
        <v>114682.5</v>
      </c>
      <c r="AO10" s="25">
        <f>'LAO FAO - Livestock Data'!AO2*$D10*$E10</f>
        <v>122008.5</v>
      </c>
      <c r="AP10" s="25">
        <f>'LAO FAO - Livestock Data'!AP2*$D10*$E10</f>
        <v>129672</v>
      </c>
      <c r="AQ10" s="25">
        <f>'LAO FAO - Livestock Data'!AQ2*$D10*$E10</f>
        <v>133236</v>
      </c>
      <c r="AR10" s="25">
        <f>'LAO FAO - Livestock Data'!AR2*$D10*$E10</f>
        <v>137313</v>
      </c>
      <c r="AS10" s="25">
        <f>'LAO FAO - Livestock Data'!AS2*$D10*$E10</f>
        <v>141421.5</v>
      </c>
      <c r="AT10" s="25">
        <f>'LAO FAO - Livestock Data'!AT2*$D10*$E10</f>
        <v>142200</v>
      </c>
      <c r="AU10" s="25">
        <f>'LAO FAO - Livestock Data'!AU2*$D10*$E10</f>
        <v>124425</v>
      </c>
      <c r="AV10" s="25">
        <f>'LAO FAO - Livestock Data'!AV2*$D10*$E10</f>
        <v>141975</v>
      </c>
      <c r="AW10" s="25">
        <f>'LAO FAO - Livestock Data'!AW2*$D10*$E10</f>
        <v>141975</v>
      </c>
      <c r="AX10" s="25">
        <f>'LAO FAO - Livestock Data'!AX2*$D10*$E10</f>
        <v>159750</v>
      </c>
      <c r="AY10" s="25">
        <f>'LAO FAO - Livestock Data'!AY2*$D10*$E10</f>
        <v>166500</v>
      </c>
      <c r="AZ10" s="25">
        <f>'LAO FAO - Livestock Data'!AZ2*$D10*$E10</f>
        <v>175500</v>
      </c>
      <c r="BA10" s="25">
        <f>'LAO FAO - Livestock Data'!BA2*$D10*$E10</f>
        <v>193500</v>
      </c>
      <c r="BB10" s="25">
        <f>'LAO FAO - Livestock Data'!BB2*$D10*$E10</f>
        <v>207000</v>
      </c>
      <c r="BC10" s="25">
        <f>'LAO FAO - Livestock Data'!BC2*$D10*$E10</f>
        <v>228150</v>
      </c>
      <c r="BD10" s="25">
        <f>'LAO FAO - Livestock Data'!BD2*$D10*$E10</f>
        <v>245250</v>
      </c>
      <c r="BE10" s="25">
        <f>'LAO FAO - Livestock Data'!BE2*$D10*$E10</f>
        <v>268519.5</v>
      </c>
      <c r="BF10" s="25">
        <f>'LAO FAO - Livestock Data'!BF2*$D10*$E10</f>
        <v>261801</v>
      </c>
      <c r="BG10" s="25">
        <f>'LAO FAO - Livestock Data'!BG2*$D10*$E10</f>
        <v>273442.5</v>
      </c>
      <c r="BH10" s="25">
        <f>'LAO FAO - Livestock Data'!BH2*$D10*$E10</f>
        <v>289674</v>
      </c>
      <c r="BI10" s="25">
        <f>'LAO FAO - Livestock Data'!BI2*$D10*$E10</f>
        <v>311818.5</v>
      </c>
      <c r="BJ10" s="25">
        <f>'LAO FAO - Livestock Data'!BJ2*$D10*$E10</f>
        <v>330471</v>
      </c>
      <c r="BK10" s="25">
        <f>'LAO FAO - Livestock Data'!BK2*$D10*$E10</f>
        <v>372406.5</v>
      </c>
      <c r="BL10" s="25">
        <f>'LAO FAO - Livestock Data'!BL2*$D10*$E10</f>
        <v>390883.5</v>
      </c>
      <c r="BM10" s="25">
        <f>'LAO FAO - Livestock Data'!BM2*$D10*$E10</f>
        <v>387855</v>
      </c>
      <c r="BN10" s="25">
        <f>'LAO FAO - Livestock Data'!BN2*$D10*$E10</f>
        <v>386347.5</v>
      </c>
    </row>
    <row r="11" spans="1:66" x14ac:dyDescent="0.35">
      <c r="A11" s="121"/>
      <c r="B11" s="8" t="s">
        <v>29</v>
      </c>
      <c r="D11" s="140">
        <v>3.6</v>
      </c>
      <c r="E11" s="49">
        <v>0.5</v>
      </c>
      <c r="F11" s="132"/>
      <c r="G11" s="132"/>
      <c r="H11" s="25">
        <f>'LAO FAO - Livestock Data'!H3*$D11*$E11</f>
        <v>8098.2</v>
      </c>
      <c r="I11" s="25">
        <f>'LAO FAO - Livestock Data'!I3*$D11*$E11</f>
        <v>9207</v>
      </c>
      <c r="J11" s="25">
        <f>'LAO FAO - Livestock Data'!J3*$D11*$E11</f>
        <v>9165.6</v>
      </c>
      <c r="K11" s="25">
        <f>'LAO FAO - Livestock Data'!K3*$D11*$E11</f>
        <v>11541.6</v>
      </c>
      <c r="L11" s="25">
        <f>'LAO FAO - Livestock Data'!L3*$D11*$E11</f>
        <v>12722.4</v>
      </c>
      <c r="M11" s="25">
        <f>'LAO FAO - Livestock Data'!M3*$D11*$E11</f>
        <v>15163.2</v>
      </c>
      <c r="N11" s="25">
        <f>'LAO FAO - Livestock Data'!N3*$D11*$E11</f>
        <v>17281.8</v>
      </c>
      <c r="O11" s="25">
        <f>'LAO FAO - Livestock Data'!O3*$D11*$E11</f>
        <v>17897.400000000001</v>
      </c>
      <c r="P11" s="25">
        <f>'LAO FAO - Livestock Data'!P3*$D11*$E11</f>
        <v>17317.8</v>
      </c>
      <c r="Q11" s="25">
        <f>'LAO FAO - Livestock Data'!Q3*$D11*$E11</f>
        <v>16466.400000000001</v>
      </c>
      <c r="R11" s="25">
        <f>'LAO FAO - Livestock Data'!R3*$D11*$E11</f>
        <v>15019.2</v>
      </c>
      <c r="S11" s="25">
        <f>'LAO FAO - Livestock Data'!S3*$D11*$E11</f>
        <v>12146.4</v>
      </c>
      <c r="T11" s="25">
        <f>'LAO FAO - Livestock Data'!T3*$D11*$E11</f>
        <v>9403.2000000000007</v>
      </c>
      <c r="U11" s="25">
        <f>'LAO FAO - Livestock Data'!U3*$D11*$E11</f>
        <v>8776.8000000000011</v>
      </c>
      <c r="V11" s="25">
        <f>'LAO FAO - Livestock Data'!V3*$D11*$E11</f>
        <v>7545.6</v>
      </c>
      <c r="W11" s="25">
        <f>'LAO FAO - Livestock Data'!W3*$D11*$E11</f>
        <v>6442.2</v>
      </c>
      <c r="X11" s="25">
        <f>'LAO FAO - Livestock Data'!X3*$D11*$E11</f>
        <v>6436.8</v>
      </c>
      <c r="Y11" s="25">
        <f>'LAO FAO - Livestock Data'!Y3*$D11*$E11</f>
        <v>6903</v>
      </c>
      <c r="Z11" s="25">
        <f>'LAO FAO - Livestock Data'!Z3*$D11*$E11</f>
        <v>7288.2</v>
      </c>
      <c r="AA11" s="25">
        <f>'LAO FAO - Livestock Data'!AA3*$D11*$E11</f>
        <v>7311.6</v>
      </c>
      <c r="AB11" s="25">
        <f>'LAO FAO - Livestock Data'!AB3*$D11*$E11</f>
        <v>8609.4</v>
      </c>
      <c r="AC11" s="25">
        <f>'LAO FAO - Livestock Data'!AC3*$D11*$E11</f>
        <v>9000</v>
      </c>
      <c r="AD11" s="25">
        <f>'LAO FAO - Livestock Data'!AD3*$D11*$E11</f>
        <v>10337.4</v>
      </c>
      <c r="AE11" s="25">
        <f>'LAO FAO - Livestock Data'!AE3*$D11*$E11</f>
        <v>11161.800000000001</v>
      </c>
      <c r="AF11" s="25">
        <f>'LAO FAO - Livestock Data'!AF3*$D11*$E11</f>
        <v>10139.4</v>
      </c>
      <c r="AG11" s="25">
        <f>'LAO FAO - Livestock Data'!AG3*$D11*$E11</f>
        <v>10026</v>
      </c>
      <c r="AH11" s="25">
        <f>'LAO FAO - Livestock Data'!AH3*$D11*$E11</f>
        <v>12380.4</v>
      </c>
      <c r="AI11" s="25">
        <f>'LAO FAO - Livestock Data'!AI3*$D11*$E11</f>
        <v>10857.6</v>
      </c>
      <c r="AJ11" s="25">
        <f>'LAO FAO - Livestock Data'!AJ3*$D11*$E11</f>
        <v>12900.6</v>
      </c>
      <c r="AK11" s="25">
        <f>'LAO FAO - Livestock Data'!AK3*$D11*$E11</f>
        <v>12504.6</v>
      </c>
      <c r="AL11" s="25">
        <f>'LAO FAO - Livestock Data'!AL3*$D11*$E11</f>
        <v>13336.2</v>
      </c>
      <c r="AM11" s="25">
        <f>'LAO FAO - Livestock Data'!AM3*$D11*$E11</f>
        <v>14256</v>
      </c>
      <c r="AN11" s="25">
        <f>'LAO FAO - Livestock Data'!AN3*$D11*$E11</f>
        <v>16120.800000000001</v>
      </c>
      <c r="AO11" s="25">
        <f>'LAO FAO - Livestock Data'!AO3*$D11*$E11</f>
        <v>17127</v>
      </c>
      <c r="AP11" s="25">
        <f>'LAO FAO - Livestock Data'!AP3*$D11*$E11</f>
        <v>18250.2</v>
      </c>
      <c r="AQ11" s="25">
        <f>'LAO FAO - Livestock Data'!AQ3*$D11*$E11</f>
        <v>19319.400000000001</v>
      </c>
      <c r="AR11" s="25">
        <f>'LAO FAO - Livestock Data'!AR3*$D11*$E11</f>
        <v>19859.400000000001</v>
      </c>
      <c r="AS11" s="25">
        <f>'LAO FAO - Livestock Data'!AS3*$D11*$E11</f>
        <v>20327.400000000001</v>
      </c>
      <c r="AT11" s="25">
        <f>'LAO FAO - Livestock Data'!AT3*$D11*$E11</f>
        <v>19571.400000000001</v>
      </c>
      <c r="AU11" s="25">
        <f>'LAO FAO - Livestock Data'!AU3*$D11*$E11</f>
        <v>21465</v>
      </c>
      <c r="AV11" s="25">
        <f>'LAO FAO - Livestock Data'!AV3*$D11*$E11</f>
        <v>23999.4</v>
      </c>
      <c r="AW11" s="25">
        <f>'LAO FAO - Livestock Data'!AW3*$D11*$E11</f>
        <v>23954.400000000001</v>
      </c>
      <c r="AX11" s="25">
        <f>'LAO FAO - Livestock Data'!AX3*$D11*$E11</f>
        <v>32040</v>
      </c>
      <c r="AY11" s="25">
        <f>'LAO FAO - Livestock Data'!AY3*$D11*$E11</f>
        <v>34974</v>
      </c>
      <c r="AZ11" s="25">
        <f>'LAO FAO - Livestock Data'!AZ3*$D11*$E11</f>
        <v>35532</v>
      </c>
      <c r="BA11" s="25">
        <f>'LAO FAO - Livestock Data'!BA3*$D11*$E11</f>
        <v>36972</v>
      </c>
      <c r="BB11" s="25">
        <f>'LAO FAO - Livestock Data'!BB3*$D11*$E11</f>
        <v>36540</v>
      </c>
      <c r="BC11" s="25">
        <f>'LAO FAO - Livestock Data'!BC3*$D11*$E11</f>
        <v>37548</v>
      </c>
      <c r="BD11" s="25">
        <f>'LAO FAO - Livestock Data'!BD3*$D11*$E11</f>
        <v>39681</v>
      </c>
      <c r="BE11" s="25">
        <f>'LAO FAO - Livestock Data'!BE3*$D11*$E11</f>
        <v>43020</v>
      </c>
      <c r="BF11" s="25">
        <f>'LAO FAO - Livestock Data'!BF3*$D11*$E11</f>
        <v>45815.4</v>
      </c>
      <c r="BG11" s="25">
        <f>'LAO FAO - Livestock Data'!BG3*$D11*$E11</f>
        <v>48614.400000000001</v>
      </c>
      <c r="BH11" s="25">
        <f>'LAO FAO - Livestock Data'!BH3*$D11*$E11</f>
        <v>51478.200000000004</v>
      </c>
      <c r="BI11" s="25">
        <f>'LAO FAO - Livestock Data'!BI3*$D11*$E11</f>
        <v>53670.6</v>
      </c>
      <c r="BJ11" s="25">
        <f>'LAO FAO - Livestock Data'!BJ3*$D11*$E11</f>
        <v>56059.200000000004</v>
      </c>
      <c r="BK11" s="25">
        <f>'LAO FAO - Livestock Data'!BK3*$D11*$E11</f>
        <v>57025.8</v>
      </c>
      <c r="BL11" s="25">
        <f>'LAO FAO - Livestock Data'!BL3*$D11*$E11</f>
        <v>59457.599999999999</v>
      </c>
      <c r="BM11" s="25">
        <f>'LAO FAO - Livestock Data'!BM3*$D11*$E11</f>
        <v>62578.8</v>
      </c>
      <c r="BN11" s="25">
        <f>'LAO FAO - Livestock Data'!BN3*$D11*$E11</f>
        <v>65628</v>
      </c>
    </row>
    <row r="12" spans="1:66" x14ac:dyDescent="0.35">
      <c r="A12" s="121"/>
      <c r="B12" s="8" t="s">
        <v>30</v>
      </c>
      <c r="D12" s="142">
        <v>3</v>
      </c>
      <c r="E12" s="49">
        <v>0.5</v>
      </c>
      <c r="F12" s="132"/>
      <c r="G12" s="132"/>
      <c r="H12" s="25">
        <f>'LAO FAO - Livestock Data'!H4*$D12*$E12</f>
        <v>1500</v>
      </c>
      <c r="I12" s="25">
        <f>'LAO FAO - Livestock Data'!I4*$D12*$E12</f>
        <v>1500</v>
      </c>
      <c r="J12" s="25">
        <f>'LAO FAO - Livestock Data'!J4*$D12*$E12</f>
        <v>1500</v>
      </c>
      <c r="K12" s="25">
        <f>'LAO FAO - Livestock Data'!K4*$D12*$E12</f>
        <v>1500</v>
      </c>
      <c r="L12" s="25">
        <f>'LAO FAO - Livestock Data'!L4*$D12*$E12</f>
        <v>1500</v>
      </c>
      <c r="M12" s="25">
        <f>'LAO FAO - Livestock Data'!M4*$D12*$E12</f>
        <v>1500</v>
      </c>
      <c r="N12" s="25">
        <f>'LAO FAO - Livestock Data'!N4*$D12*$E12</f>
        <v>2250</v>
      </c>
      <c r="O12" s="25">
        <f>'LAO FAO - Livestock Data'!O4*$D12*$E12</f>
        <v>2250</v>
      </c>
      <c r="P12" s="25">
        <f>'LAO FAO - Livestock Data'!P4*$D12*$E12</f>
        <v>2250</v>
      </c>
      <c r="Q12" s="25">
        <f>'LAO FAO - Livestock Data'!Q4*$D12*$E12</f>
        <v>3000</v>
      </c>
      <c r="R12" s="25">
        <f>'LAO FAO - Livestock Data'!R4*$D12*$E12</f>
        <v>3000</v>
      </c>
      <c r="S12" s="25">
        <f>'LAO FAO - Livestock Data'!S4*$D12*$E12</f>
        <v>3000</v>
      </c>
      <c r="T12" s="25">
        <f>'LAO FAO - Livestock Data'!T4*$D12*$E12</f>
        <v>3030</v>
      </c>
      <c r="U12" s="25">
        <f>'LAO FAO - Livestock Data'!U4*$D12*$E12</f>
        <v>3075</v>
      </c>
      <c r="V12" s="25">
        <f>'LAO FAO - Livestock Data'!V4*$D12*$E12</f>
        <v>4612.5</v>
      </c>
      <c r="W12" s="25">
        <f>'LAO FAO - Livestock Data'!W4*$D12*$E12</f>
        <v>4500</v>
      </c>
      <c r="X12" s="25">
        <f>'LAO FAO - Livestock Data'!X4*$D12*$E12</f>
        <v>4500</v>
      </c>
      <c r="Y12" s="25">
        <f>'LAO FAO - Livestock Data'!Y4*$D12*$E12</f>
        <v>4500</v>
      </c>
      <c r="Z12" s="25">
        <f>'LAO FAO - Livestock Data'!Z4*$D12*$E12</f>
        <v>4500</v>
      </c>
      <c r="AA12" s="25">
        <f>'LAO FAO - Livestock Data'!AA4*$D12*$E12</f>
        <v>6000</v>
      </c>
      <c r="AB12" s="25">
        <f>'LAO FAO - Livestock Data'!AB4*$D12*$E12</f>
        <v>6000</v>
      </c>
      <c r="AC12" s="25">
        <f>'LAO FAO - Livestock Data'!AC4*$D12*$E12</f>
        <v>6000</v>
      </c>
      <c r="AD12" s="25">
        <f>'LAO FAO - Livestock Data'!AD4*$D12*$E12</f>
        <v>6000</v>
      </c>
      <c r="AE12" s="25">
        <f>'LAO FAO - Livestock Data'!AE4*$D12*$E12</f>
        <v>6000</v>
      </c>
      <c r="AF12" s="25">
        <f>'LAO FAO - Livestock Data'!AF4*$D12*$E12</f>
        <v>6000</v>
      </c>
      <c r="AG12" s="25">
        <f>'LAO FAO - Livestock Data'!AG4*$D12*$E12</f>
        <v>6000</v>
      </c>
      <c r="AH12" s="25">
        <f>'LAO FAO - Livestock Data'!AH4*$D12*$E12</f>
        <v>6000</v>
      </c>
      <c r="AI12" s="25">
        <f>'LAO FAO - Livestock Data'!AI4*$D12*$E12</f>
        <v>6000</v>
      </c>
      <c r="AJ12" s="25">
        <f>'LAO FAO - Livestock Data'!AJ4*$D12*$E12</f>
        <v>6000</v>
      </c>
      <c r="AK12" s="25">
        <f>'LAO FAO - Livestock Data'!AK4*$D12*$E12</f>
        <v>6006</v>
      </c>
      <c r="AL12" s="25">
        <f>'LAO FAO - Livestock Data'!AL4*$D12*$E12</f>
        <v>6072</v>
      </c>
      <c r="AM12" s="25">
        <f>'LAO FAO - Livestock Data'!AM4*$D12*$E12</f>
        <v>6072</v>
      </c>
      <c r="AN12" s="25">
        <f>'LAO FAO - Livestock Data'!AN4*$D12*$E12</f>
        <v>6150</v>
      </c>
      <c r="AO12" s="25">
        <f>'LAO FAO - Livestock Data'!AO4*$D12*$E12</f>
        <v>6450</v>
      </c>
      <c r="AP12" s="25">
        <f>'LAO FAO - Livestock Data'!AP4*$D12*$E12</f>
        <v>6750</v>
      </c>
      <c r="AQ12" s="25">
        <f>'LAO FAO - Livestock Data'!AQ4*$D12*$E12</f>
        <v>8700</v>
      </c>
      <c r="AR12" s="25">
        <f>'LAO FAO - Livestock Data'!AR4*$D12*$E12</f>
        <v>9900</v>
      </c>
      <c r="AS12" s="25">
        <f>'LAO FAO - Livestock Data'!AS4*$D12*$E12</f>
        <v>11400</v>
      </c>
      <c r="AT12" s="25">
        <f>'LAO FAO - Livestock Data'!AT4*$D12*$E12</f>
        <v>12750</v>
      </c>
      <c r="AU12" s="25">
        <f>'LAO FAO - Livestock Data'!AU4*$D12*$E12</f>
        <v>15000</v>
      </c>
      <c r="AV12" s="25">
        <f>'LAO FAO - Livestock Data'!AV4*$D12*$E12</f>
        <v>17250</v>
      </c>
      <c r="AW12" s="25">
        <f>'LAO FAO - Livestock Data'!AW4*$D12*$E12</f>
        <v>18900</v>
      </c>
      <c r="AX12" s="25">
        <f>'LAO FAO - Livestock Data'!AX4*$D12*$E12</f>
        <v>19200</v>
      </c>
      <c r="AY12" s="25">
        <f>'LAO FAO - Livestock Data'!AY4*$D12*$E12</f>
        <v>19350</v>
      </c>
      <c r="AZ12" s="25">
        <f>'LAO FAO - Livestock Data'!AZ4*$D12*$E12</f>
        <v>19500</v>
      </c>
      <c r="BA12" s="25">
        <f>'LAO FAO - Livestock Data'!BA4*$D12*$E12</f>
        <v>20550</v>
      </c>
      <c r="BB12" s="25">
        <f>'LAO FAO - Livestock Data'!BB4*$D12*$E12</f>
        <v>20100</v>
      </c>
      <c r="BC12" s="25">
        <f>'LAO FAO - Livestock Data'!BC4*$D12*$E12</f>
        <v>21750</v>
      </c>
      <c r="BD12" s="25">
        <f>'LAO FAO - Livestock Data'!BD4*$D12*$E12</f>
        <v>22200</v>
      </c>
      <c r="BE12" s="25">
        <f>'LAO FAO - Livestock Data'!BE4*$D12*$E12</f>
        <v>22500</v>
      </c>
      <c r="BF12" s="25">
        <f>'LAO FAO - Livestock Data'!BF4*$D12*$E12</f>
        <v>23250</v>
      </c>
      <c r="BG12" s="25">
        <f>'LAO FAO - Livestock Data'!BG4*$D12*$E12</f>
        <v>24000</v>
      </c>
      <c r="BH12" s="25">
        <f>'LAO FAO - Livestock Data'!BH4*$D12*$E12</f>
        <v>24750</v>
      </c>
      <c r="BI12" s="25">
        <f>'LAO FAO - Livestock Data'!BI4*$D12*$E12</f>
        <v>25500</v>
      </c>
      <c r="BJ12" s="25">
        <f>'LAO FAO - Livestock Data'!BJ4*$D12*$E12</f>
        <v>24075</v>
      </c>
      <c r="BK12" s="25">
        <f>'LAO FAO - Livestock Data'!BK4*$D12*$E12</f>
        <v>24375</v>
      </c>
      <c r="BL12" s="25">
        <f>'LAO FAO - Livestock Data'!BL4*$D12*$E12</f>
        <v>22500</v>
      </c>
      <c r="BM12" s="25">
        <f>'LAO FAO - Livestock Data'!BM4*$D12*$E12</f>
        <v>23670</v>
      </c>
      <c r="BN12" s="25">
        <f>'LAO FAO - Livestock Data'!BN4*$D12*$E12</f>
        <v>24414</v>
      </c>
    </row>
    <row r="13" spans="1:66" s="146" customFormat="1" x14ac:dyDescent="0.35">
      <c r="A13" s="144" t="s">
        <v>349</v>
      </c>
      <c r="B13" s="145"/>
      <c r="E13" s="147"/>
      <c r="G13" s="148"/>
      <c r="H13" s="146">
        <f>SUM(H10:H12)</f>
        <v>50098.2</v>
      </c>
      <c r="I13" s="146">
        <f>SUM(I10:I12)</f>
        <v>51207</v>
      </c>
      <c r="J13" s="146">
        <f t="shared" ref="J13:AM13" si="0">SUM(J10:J12)</f>
        <v>51165.599999999999</v>
      </c>
      <c r="K13" s="146">
        <f t="shared" si="0"/>
        <v>66141.600000000006</v>
      </c>
      <c r="L13" s="146">
        <f t="shared" si="0"/>
        <v>74522.399999999994</v>
      </c>
      <c r="M13" s="146">
        <f t="shared" si="0"/>
        <v>82813.2</v>
      </c>
      <c r="N13" s="146">
        <f t="shared" si="0"/>
        <v>87031.8</v>
      </c>
      <c r="O13" s="146">
        <f t="shared" si="0"/>
        <v>87647.4</v>
      </c>
      <c r="P13" s="146">
        <f t="shared" si="0"/>
        <v>83467.8</v>
      </c>
      <c r="Q13" s="146">
        <f t="shared" si="0"/>
        <v>81566.399999999994</v>
      </c>
      <c r="R13" s="146">
        <f t="shared" si="0"/>
        <v>79219.199999999997</v>
      </c>
      <c r="S13" s="146">
        <f t="shared" si="0"/>
        <v>72746.399999999994</v>
      </c>
      <c r="T13" s="146">
        <f t="shared" si="0"/>
        <v>66433.2</v>
      </c>
      <c r="U13" s="146">
        <f t="shared" si="0"/>
        <v>59101.8</v>
      </c>
      <c r="V13" s="146">
        <f t="shared" si="0"/>
        <v>52658.1</v>
      </c>
      <c r="W13" s="146">
        <f t="shared" si="0"/>
        <v>62242.2</v>
      </c>
      <c r="X13" s="146">
        <f t="shared" si="0"/>
        <v>66736.800000000003</v>
      </c>
      <c r="Y13" s="146">
        <f t="shared" si="0"/>
        <v>58203</v>
      </c>
      <c r="Z13" s="146">
        <f t="shared" si="0"/>
        <v>67588.2</v>
      </c>
      <c r="AA13" s="146">
        <f t="shared" si="0"/>
        <v>88011.6</v>
      </c>
      <c r="AB13" s="146">
        <f t="shared" si="0"/>
        <v>95609.4</v>
      </c>
      <c r="AC13" s="146">
        <f t="shared" si="0"/>
        <v>97800</v>
      </c>
      <c r="AD13" s="146">
        <f t="shared" si="0"/>
        <v>104087.4</v>
      </c>
      <c r="AE13" s="146">
        <f t="shared" si="0"/>
        <v>108961.8</v>
      </c>
      <c r="AF13" s="146">
        <f t="shared" si="0"/>
        <v>96239.4</v>
      </c>
      <c r="AG13" s="146">
        <f t="shared" si="0"/>
        <v>102426</v>
      </c>
      <c r="AH13" s="146">
        <f t="shared" si="0"/>
        <v>113780.4</v>
      </c>
      <c r="AI13" s="146">
        <f t="shared" si="0"/>
        <v>102582.6</v>
      </c>
      <c r="AJ13" s="146">
        <f t="shared" si="0"/>
        <v>111600.6</v>
      </c>
      <c r="AK13" s="146">
        <f t="shared" si="0"/>
        <v>112380.6</v>
      </c>
      <c r="AL13" s="146">
        <f t="shared" si="0"/>
        <v>116099.7</v>
      </c>
      <c r="AM13" s="146">
        <f t="shared" si="0"/>
        <v>122761.5</v>
      </c>
      <c r="AN13" s="146">
        <f t="shared" ref="AN13:BN13" si="1">SUM(AN10:AN12)</f>
        <v>136953.29999999999</v>
      </c>
      <c r="AO13" s="146">
        <f t="shared" si="1"/>
        <v>145585.5</v>
      </c>
      <c r="AP13" s="146">
        <f t="shared" si="1"/>
        <v>154672.20000000001</v>
      </c>
      <c r="AQ13" s="146">
        <f t="shared" si="1"/>
        <v>161255.4</v>
      </c>
      <c r="AR13" s="146">
        <f t="shared" si="1"/>
        <v>167072.4</v>
      </c>
      <c r="AS13" s="146">
        <f t="shared" si="1"/>
        <v>173148.9</v>
      </c>
      <c r="AT13" s="146">
        <f t="shared" si="1"/>
        <v>174521.4</v>
      </c>
      <c r="AU13" s="146">
        <f t="shared" si="1"/>
        <v>160890</v>
      </c>
      <c r="AV13" s="146">
        <f t="shared" si="1"/>
        <v>183224.4</v>
      </c>
      <c r="AW13" s="146">
        <f t="shared" si="1"/>
        <v>184829.4</v>
      </c>
      <c r="AX13" s="146">
        <f t="shared" si="1"/>
        <v>210990</v>
      </c>
      <c r="AY13" s="146">
        <f t="shared" si="1"/>
        <v>220824</v>
      </c>
      <c r="AZ13" s="146">
        <f t="shared" si="1"/>
        <v>230532</v>
      </c>
      <c r="BA13" s="146">
        <f t="shared" si="1"/>
        <v>251022</v>
      </c>
      <c r="BB13" s="146">
        <f t="shared" si="1"/>
        <v>263640</v>
      </c>
      <c r="BC13" s="146">
        <f t="shared" si="1"/>
        <v>287448</v>
      </c>
      <c r="BD13" s="146">
        <f t="shared" si="1"/>
        <v>307131</v>
      </c>
      <c r="BE13" s="146">
        <f t="shared" si="1"/>
        <v>334039.5</v>
      </c>
      <c r="BF13" s="146">
        <f t="shared" si="1"/>
        <v>330866.40000000002</v>
      </c>
      <c r="BG13" s="146">
        <f t="shared" si="1"/>
        <v>346056.9</v>
      </c>
      <c r="BH13" s="146">
        <f t="shared" si="1"/>
        <v>365902.2</v>
      </c>
      <c r="BI13" s="146">
        <f t="shared" si="1"/>
        <v>390989.1</v>
      </c>
      <c r="BJ13" s="146">
        <f t="shared" si="1"/>
        <v>410605.2</v>
      </c>
      <c r="BK13" s="146">
        <f t="shared" si="1"/>
        <v>453807.3</v>
      </c>
      <c r="BL13" s="146">
        <f t="shared" si="1"/>
        <v>472841.1</v>
      </c>
      <c r="BM13" s="146">
        <f t="shared" si="1"/>
        <v>474103.8</v>
      </c>
      <c r="BN13" s="146">
        <f t="shared" si="1"/>
        <v>476389.5</v>
      </c>
    </row>
    <row r="14" spans="1:66" ht="116" x14ac:dyDescent="0.35">
      <c r="A14" s="168" t="s">
        <v>332</v>
      </c>
      <c r="B14" s="8"/>
      <c r="D14" s="133"/>
      <c r="E14" s="89"/>
      <c r="F14" s="54"/>
      <c r="G14" s="54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66" s="25" customFormat="1" x14ac:dyDescent="0.35">
      <c r="A15" s="125"/>
      <c r="B15" s="125"/>
      <c r="D15" s="40"/>
      <c r="E15" s="120"/>
      <c r="F15" s="40"/>
    </row>
    <row r="16" spans="1:66" s="55" customFormat="1" x14ac:dyDescent="0.35">
      <c r="A16" s="130" t="s">
        <v>319</v>
      </c>
    </row>
    <row r="17" spans="1:66" x14ac:dyDescent="0.35">
      <c r="A17" s="121" t="s">
        <v>317</v>
      </c>
      <c r="B17" s="121"/>
      <c r="D17" s="89" t="s">
        <v>104</v>
      </c>
      <c r="E17" s="89" t="s">
        <v>105</v>
      </c>
      <c r="F17" s="89" t="s">
        <v>106</v>
      </c>
      <c r="G17" s="89" t="s">
        <v>83</v>
      </c>
    </row>
    <row r="18" spans="1:66" x14ac:dyDescent="0.35">
      <c r="A18" s="121"/>
      <c r="B18" s="121"/>
      <c r="D18" s="143" t="s">
        <v>314</v>
      </c>
      <c r="E18" s="143" t="s">
        <v>315</v>
      </c>
      <c r="F18" s="143"/>
      <c r="G18" s="143" t="s">
        <v>316</v>
      </c>
    </row>
    <row r="19" spans="1:66" x14ac:dyDescent="0.35">
      <c r="A19" s="121"/>
      <c r="B19" s="126" t="s">
        <v>304</v>
      </c>
      <c r="D19" s="140">
        <v>9.5</v>
      </c>
      <c r="E19" s="49" t="s">
        <v>107</v>
      </c>
      <c r="F19" s="49">
        <v>365</v>
      </c>
      <c r="G19" s="49">
        <v>0.5</v>
      </c>
      <c r="H19" s="25">
        <f>'LAO FAO - Livestock Data'!H6*$D19/1000*$F19*$G19</f>
        <v>1230962.5</v>
      </c>
      <c r="I19" s="25">
        <f>'LAO FAO - Livestock Data'!I6*$D19/1000*$F19*$G19</f>
        <v>1300312.5</v>
      </c>
      <c r="J19" s="25">
        <f>'LAO FAO - Livestock Data'!J6*$D19/1000*$F19*$G19</f>
        <v>1404337.5</v>
      </c>
      <c r="K19" s="25">
        <f>'LAO FAO - Livestock Data'!K6*$D19/1000*$F19*$G19</f>
        <v>1580724.0237500002</v>
      </c>
      <c r="L19" s="25">
        <f>'LAO FAO - Livestock Data'!L6*$D19/1000*$F19*$G19</f>
        <v>1723347.5</v>
      </c>
      <c r="M19" s="25">
        <f>'LAO FAO - Livestock Data'!M6*$D19/1000*$F19*$G19</f>
        <v>1918992.51875</v>
      </c>
      <c r="N19" s="25">
        <f>'LAO FAO - Livestock Data'!N6*$D19/1000*$F19*$G19</f>
        <v>2158562.09375</v>
      </c>
      <c r="O19" s="25">
        <f>'LAO FAO - Livestock Data'!O6*$D19/1000*$F19*$G19</f>
        <v>2106506.25</v>
      </c>
      <c r="P19" s="25">
        <f>'LAO FAO - Livestock Data'!P6*$D19/1000*$F19*$G19</f>
        <v>2063162.5</v>
      </c>
      <c r="Q19" s="25">
        <f>'LAO FAO - Livestock Data'!Q6*$D19/1000*$F19*$G19</f>
        <v>1993812.5</v>
      </c>
      <c r="R19" s="25">
        <f>'LAO FAO - Livestock Data'!R6*$D19/1000*$F19*$G19</f>
        <v>1924462.5</v>
      </c>
      <c r="S19" s="25">
        <f>'LAO FAO - Livestock Data'!S6*$D19/1000*$F19*$G19</f>
        <v>1855112.5</v>
      </c>
      <c r="T19" s="25">
        <f>'LAO FAO - Livestock Data'!T6*$D19/1000*$F19*$G19</f>
        <v>1785762.5</v>
      </c>
      <c r="U19" s="25">
        <f>'LAO FAO - Livestock Data'!U6*$D19/1000*$F19*$G19</f>
        <v>1768425</v>
      </c>
      <c r="V19" s="25">
        <f>'LAO FAO - Livestock Data'!V6*$D19/1000*$F19*$G19</f>
        <v>1768425</v>
      </c>
      <c r="W19" s="25">
        <f>'LAO FAO - Livestock Data'!W6*$D19/1000*$F19*$G19</f>
        <v>1676985.2912499998</v>
      </c>
      <c r="X19" s="25">
        <f>'LAO FAO - Livestock Data'!X6*$D19/1000*$F19*$G19</f>
        <v>1782295</v>
      </c>
      <c r="Y19" s="25">
        <f>'LAO FAO - Livestock Data'!Y6*$D19/1000*$F19*$G19</f>
        <v>1926421.6375000002</v>
      </c>
      <c r="Z19" s="25">
        <f>'LAO FAO - Livestock Data'!Z6*$D19/1000*$F19*$G19</f>
        <v>2004215</v>
      </c>
      <c r="AA19" s="25">
        <f>'LAO FAO - Livestock Data'!AA6*$D19/1000*$F19*$G19</f>
        <v>2269998.875</v>
      </c>
      <c r="AB19" s="25">
        <f>'LAO FAO - Livestock Data'!AB6*$D19/1000*$F19*$G19</f>
        <v>2313776.0625</v>
      </c>
      <c r="AC19" s="25">
        <f>'LAO FAO - Livestock Data'!AC6*$D19/1000*$F19*$G19</f>
        <v>2375064.125</v>
      </c>
      <c r="AD19" s="25">
        <f>'LAO FAO - Livestock Data'!AD6*$D19/1000*$F19*$G19</f>
        <v>2430717.5</v>
      </c>
      <c r="AE19" s="25">
        <f>'LAO FAO - Livestock Data'!AE6*$D19/1000*$F19*$G19</f>
        <v>2572468.9</v>
      </c>
      <c r="AF19" s="25">
        <f>'LAO FAO - Livestock Data'!AF6*$D19/1000*$F19*$G19</f>
        <v>2714879.125</v>
      </c>
      <c r="AG19" s="25">
        <f>'LAO FAO - Livestock Data'!AG6*$D19/1000*$F19*$G19</f>
        <v>2819881.96</v>
      </c>
      <c r="AH19" s="25">
        <f>'LAO FAO - Livestock Data'!AH6*$D19/1000*$F19*$G19</f>
        <v>2999786.2625000002</v>
      </c>
      <c r="AI19" s="25">
        <f>'LAO FAO - Livestock Data'!AI6*$D19/1000*$F19*$G19</f>
        <v>3129118.8112500003</v>
      </c>
      <c r="AJ19" s="25">
        <f>'LAO FAO - Livestock Data'!AJ6*$D19/1000*$F19*$G19</f>
        <v>3194748.1837499999</v>
      </c>
      <c r="AK19" s="25">
        <f>'LAO FAO - Livestock Data'!AK6*$D19/1000*$F19*$G19</f>
        <v>3317802.82375</v>
      </c>
      <c r="AL19" s="25">
        <f>'LAO FAO - Livestock Data'!AL6*$D19/1000*$F19*$G19</f>
        <v>3465072.75</v>
      </c>
      <c r="AM19" s="25">
        <f>'LAO FAO - Livestock Data'!AM6*$D19/1000*$F19*$G19</f>
        <v>3681271.3749999995</v>
      </c>
      <c r="AN19" s="25">
        <f>'LAO FAO - Livestock Data'!AN6*$D19/1000*$F19*$G19</f>
        <v>3734497.5</v>
      </c>
      <c r="AO19" s="25">
        <f>'LAO FAO - Livestock Data'!AO6*$D19/1000*$F19*$G19</f>
        <v>3899775.8874999997</v>
      </c>
      <c r="AP19" s="25">
        <f>'LAO FAO - Livestock Data'!AP6*$D19/1000*$F19*$G19</f>
        <v>4052259.2</v>
      </c>
      <c r="AQ19" s="25">
        <f>'LAO FAO - Livestock Data'!AQ6*$D19/1000*$F19*$G19</f>
        <v>4157012.3750000005</v>
      </c>
      <c r="AR19" s="25">
        <f>'LAO FAO - Livestock Data'!AR6*$D19/1000*$F19*$G19</f>
        <v>4249941.375</v>
      </c>
      <c r="AS19" s="25">
        <f>'LAO FAO - Livestock Data'!AS6*$D19/1000*$F19*$G19</f>
        <v>3847711.3749999995</v>
      </c>
      <c r="AT19" s="25">
        <f>'LAO FAO - Livestock Data'!AT6*$D19/1000*$F19*$G19</f>
        <v>3481370</v>
      </c>
      <c r="AU19" s="25">
        <f>'LAO FAO - Livestock Data'!AU6*$D19/1000*$F19*$G19</f>
        <v>3788243.75</v>
      </c>
      <c r="AV19" s="25">
        <f>'LAO FAO - Livestock Data'!AV6*$D19/1000*$F19*$G19</f>
        <v>3932145</v>
      </c>
      <c r="AW19" s="25">
        <f>'LAO FAO - Livestock Data'!AW6*$D19/1000*$F19*$G19</f>
        <v>4005656</v>
      </c>
      <c r="AX19" s="25">
        <f>'LAO FAO - Livestock Data'!AX6*$D19/1000*$F19*$G19</f>
        <v>4082981.25</v>
      </c>
      <c r="AY19" s="25">
        <f>'LAO FAO - Livestock Data'!AY6*$D19/1000*$F19*$G19</f>
        <v>4171402.5</v>
      </c>
      <c r="AZ19" s="25">
        <f>'LAO FAO - Livestock Data'!AZ6*$D19/1000*$F19*$G19</f>
        <v>4105520</v>
      </c>
      <c r="BA19" s="25">
        <f>'LAO FAO - Livestock Data'!BA6*$D19/1000*$F19*$G19</f>
        <v>4211278.75</v>
      </c>
      <c r="BB19" s="25">
        <f>'LAO FAO - Livestock Data'!BB6*$D19/1000*$F19*$G19</f>
        <v>4292765</v>
      </c>
      <c r="BC19" s="25">
        <f>'LAO FAO - Livestock Data'!BC6*$D19/1000*$F19*$G19</f>
        <v>4422796.25</v>
      </c>
      <c r="BD19" s="25">
        <f>'LAO FAO - Livestock Data'!BD6*$D19/1000*$F19*$G19</f>
        <v>4521620</v>
      </c>
      <c r="BE19" s="25">
        <f>'LAO FAO - Livestock Data'!BE6*$D19/1000*$F19*$G19</f>
        <v>4616976.25</v>
      </c>
      <c r="BF19" s="25">
        <f>'LAO FAO - Livestock Data'!BF6*$D19/1000*$F19*$G19</f>
        <v>4741806.25</v>
      </c>
      <c r="BG19" s="25">
        <f>'LAO FAO - Livestock Data'!BG6*$D19/1000*$F19*$G19</f>
        <v>4993200</v>
      </c>
      <c r="BH19" s="25">
        <f>'LAO FAO - Livestock Data'!BH6*$D19/1000*$F19*$G19</f>
        <v>5034810</v>
      </c>
      <c r="BI19" s="25">
        <f>'LAO FAO - Livestock Data'!BI6*$D19/1000*$F19*$G19</f>
        <v>5060816.25</v>
      </c>
      <c r="BJ19" s="25">
        <f>'LAO FAO - Livestock Data'!BJ6*$D19/1000*$F19*$G19</f>
        <v>5189113.75</v>
      </c>
      <c r="BK19" s="25">
        <f>'LAO FAO - Livestock Data'!BK6*$D19/1000*$F19*$G19</f>
        <v>5374625</v>
      </c>
      <c r="BL19" s="25">
        <f>'LAO FAO - Livestock Data'!BL6*$D19/1000*$F19*$G19</f>
        <v>5501188.75</v>
      </c>
      <c r="BM19" s="25">
        <f>'LAO FAO - Livestock Data'!BM6*$D19/1000*$F19*$G19</f>
        <v>5618991.8612500001</v>
      </c>
      <c r="BN19" s="25">
        <f>'LAO FAO - Livestock Data'!BN6*$D19/1000*$F19*$G19</f>
        <v>5724939.5899999999</v>
      </c>
    </row>
    <row r="20" spans="1:66" x14ac:dyDescent="0.35">
      <c r="A20" s="121"/>
      <c r="B20" s="121" t="s">
        <v>103</v>
      </c>
      <c r="D20" s="140">
        <v>1.4</v>
      </c>
      <c r="E20" s="49" t="s">
        <v>107</v>
      </c>
      <c r="F20" s="49">
        <v>365</v>
      </c>
      <c r="G20" s="49">
        <v>0.5</v>
      </c>
      <c r="H20" s="25">
        <f>'LAO FAO - Livestock Data'!H7*$D20/1000*$F20*$G20</f>
        <v>7665</v>
      </c>
      <c r="I20" s="25">
        <f>'LAO FAO - Livestock Data'!I7*$D20/1000*$F20*$G20</f>
        <v>7665</v>
      </c>
      <c r="J20" s="25">
        <f>'LAO FAO - Livestock Data'!J7*$D20/1000*$F20*$G20</f>
        <v>7792.7500000000009</v>
      </c>
      <c r="K20" s="25">
        <f>'LAO FAO - Livestock Data'!K7*$D20/1000*$F20*$G20</f>
        <v>7792.7500000000009</v>
      </c>
      <c r="L20" s="25">
        <f>'LAO FAO - Livestock Data'!L7*$D20/1000*$F20*$G20</f>
        <v>7792.7500000000009</v>
      </c>
      <c r="M20" s="25">
        <f>'LAO FAO - Livestock Data'!M7*$D20/1000*$F20*$G20</f>
        <v>7792.7500000000009</v>
      </c>
      <c r="N20" s="25">
        <f>'LAO FAO - Livestock Data'!N7*$D20/1000*$F20*$G20</f>
        <v>7920.5</v>
      </c>
      <c r="O20" s="25">
        <f>'LAO FAO - Livestock Data'!O7*$D20/1000*$F20*$G20</f>
        <v>8175.9999999999991</v>
      </c>
      <c r="P20" s="25">
        <f>'LAO FAO - Livestock Data'!P7*$D20/1000*$F20*$G20</f>
        <v>8431.5</v>
      </c>
      <c r="Q20" s="25">
        <f>'LAO FAO - Livestock Data'!Q7*$D20/1000*$F20*$G20</f>
        <v>8687</v>
      </c>
      <c r="R20" s="25">
        <f>'LAO FAO - Livestock Data'!R7*$D20/1000*$F20*$G20</f>
        <v>8942.5</v>
      </c>
      <c r="S20" s="25">
        <f>'LAO FAO - Livestock Data'!S7*$D20/1000*$F20*$G20</f>
        <v>9198</v>
      </c>
      <c r="T20" s="25">
        <f>'LAO FAO - Livestock Data'!T7*$D20/1000*$F20*$G20</f>
        <v>9453.5</v>
      </c>
      <c r="U20" s="25">
        <f>'LAO FAO - Livestock Data'!U7*$D20/1000*$F20*$G20</f>
        <v>8942.5</v>
      </c>
      <c r="V20" s="25">
        <f>'LAO FAO - Livestock Data'!V7*$D20/1000*$F20*$G20</f>
        <v>8175.9999999999991</v>
      </c>
      <c r="W20" s="25">
        <f>'LAO FAO - Livestock Data'!W7*$D20/1000*$F20*$G20</f>
        <v>7892.3950000000004</v>
      </c>
      <c r="X20" s="25">
        <f>'LAO FAO - Livestock Data'!X7*$D20/1000*$F20*$G20</f>
        <v>8687</v>
      </c>
      <c r="Y20" s="25">
        <f>'LAO FAO - Livestock Data'!Y7*$D20/1000*$F20*$G20</f>
        <v>8175.9999999999991</v>
      </c>
      <c r="Z20" s="25">
        <f>'LAO FAO - Livestock Data'!Z7*$D20/1000*$F20*$G20</f>
        <v>8857.6739999999991</v>
      </c>
      <c r="AA20" s="25">
        <f>'LAO FAO - Livestock Data'!AA7*$D20/1000*$F20*$G20</f>
        <v>12416.788999999999</v>
      </c>
      <c r="AB20" s="25">
        <f>'LAO FAO - Livestock Data'!AB7*$D20/1000*$F20*$G20</f>
        <v>13796.999999999998</v>
      </c>
      <c r="AC20" s="25">
        <f>'LAO FAO - Livestock Data'!AC7*$D20/1000*$F20*$G20</f>
        <v>14359.1</v>
      </c>
      <c r="AD20" s="25">
        <f>'LAO FAO - Livestock Data'!AD7*$D20/1000*$F20*$G20</f>
        <v>15330</v>
      </c>
      <c r="AE20" s="25">
        <f>'LAO FAO - Livestock Data'!AE7*$D20/1000*$F20*$G20</f>
        <v>16095.2225</v>
      </c>
      <c r="AF20" s="25">
        <f>'LAO FAO - Livestock Data'!AF7*$D20/1000*$F20*$G20</f>
        <v>20833.47</v>
      </c>
      <c r="AG20" s="25">
        <f>'LAO FAO - Livestock Data'!AG7*$D20/1000*$F20*$G20</f>
        <v>19018.653499999997</v>
      </c>
      <c r="AH20" s="25">
        <f>'LAO FAO - Livestock Data'!AH7*$D20/1000*$F20*$G20</f>
        <v>21047.579000000002</v>
      </c>
      <c r="AI20" s="25">
        <f>'LAO FAO - Livestock Data'!AI7*$D20/1000*$F20*$G20</f>
        <v>22789.833499999997</v>
      </c>
      <c r="AJ20" s="25">
        <f>'LAO FAO - Livestock Data'!AJ7*$D20/1000*$F20*$G20</f>
        <v>26867.613499999999</v>
      </c>
      <c r="AK20" s="25">
        <f>'LAO FAO - Livestock Data'!AK7*$D20/1000*$F20*$G20</f>
        <v>35619.255000000005</v>
      </c>
      <c r="AL20" s="25">
        <f>'LAO FAO - Livestock Data'!AL7*$D20/1000*$F20*$G20</f>
        <v>29842.400000000001</v>
      </c>
      <c r="AM20" s="25">
        <f>'LAO FAO - Livestock Data'!AM7*$D20/1000*$F20*$G20</f>
        <v>26597.550000000003</v>
      </c>
      <c r="AN20" s="25">
        <f>'LAO FAO - Livestock Data'!AN7*$D20/1000*$F20*$G20</f>
        <v>32116.35</v>
      </c>
      <c r="AO20" s="25">
        <f>'LAO FAO - Livestock Data'!AO7*$D20/1000*$F20*$G20</f>
        <v>36229.9</v>
      </c>
      <c r="AP20" s="25">
        <f>'LAO FAO - Livestock Data'!AP7*$D20/1000*$F20*$G20</f>
        <v>39073.614999999998</v>
      </c>
      <c r="AQ20" s="25">
        <f>'LAO FAO - Livestock Data'!AQ7*$D20/1000*$F20*$G20</f>
        <v>40624.5</v>
      </c>
      <c r="AR20" s="25">
        <f>'LAO FAO - Livestock Data'!AR7*$D20/1000*$F20*$G20</f>
        <v>42157.499999999993</v>
      </c>
      <c r="AS20" s="25">
        <f>'LAO FAO - Livestock Data'!AS7*$D20/1000*$F20*$G20</f>
        <v>31196.55</v>
      </c>
      <c r="AT20" s="25">
        <f>'LAO FAO - Livestock Data'!AT7*$D20/1000*$F20*$G20</f>
        <v>28718.2</v>
      </c>
      <c r="AU20" s="25">
        <f>'LAO FAO - Livestock Data'!AU7*$D20/1000*$F20*$G20</f>
        <v>31094.35</v>
      </c>
      <c r="AV20" s="25">
        <f>'LAO FAO - Livestock Data'!AV7*$D20/1000*$F20*$G20</f>
        <v>31733.1</v>
      </c>
      <c r="AW20" s="25">
        <f>'LAO FAO - Livestock Data'!AW7*$D20/1000*$F20*$G20</f>
        <v>32576.25</v>
      </c>
      <c r="AX20" s="25">
        <f>'LAO FAO - Livestock Data'!AX7*$D20/1000*$F20*$G20</f>
        <v>34875.75</v>
      </c>
      <c r="AY20" s="25">
        <f>'LAO FAO - Livestock Data'!AY7*$D20/1000*$F20*$G20</f>
        <v>43588.299999999996</v>
      </c>
      <c r="AZ20" s="25">
        <f>'LAO FAO - Livestock Data'!AZ7*$D20/1000*$F20*$G20</f>
        <v>48545</v>
      </c>
      <c r="BA20" s="25">
        <f>'LAO FAO - Livestock Data'!BA7*$D20/1000*$F20*$G20</f>
        <v>53655</v>
      </c>
      <c r="BB20" s="25">
        <f>'LAO FAO - Livestock Data'!BB7*$D20/1000*$F20*$G20</f>
        <v>68474</v>
      </c>
      <c r="BC20" s="25">
        <f>'LAO FAO - Livestock Data'!BC7*$D20/1000*$F20*$G20</f>
        <v>68729.5</v>
      </c>
      <c r="BD20" s="25">
        <f>'LAO FAO - Livestock Data'!BD7*$D20/1000*$F20*$G20</f>
        <v>86614.5</v>
      </c>
      <c r="BE20" s="25">
        <f>'LAO FAO - Livestock Data'!BE7*$D20/1000*$F20*$G20</f>
        <v>93768.499999999985</v>
      </c>
      <c r="BF20" s="25">
        <f>'LAO FAO - Livestock Data'!BF7*$D20/1000*$F20*$G20</f>
        <v>110094.95</v>
      </c>
      <c r="BG20" s="25">
        <f>'LAO FAO - Livestock Data'!BG7*$D20/1000*$F20*$G20</f>
        <v>113390.64449999999</v>
      </c>
      <c r="BH20" s="25">
        <f>'LAO FAO - Livestock Data'!BH7*$D20/1000*$F20*$G20</f>
        <v>120085</v>
      </c>
      <c r="BI20" s="25">
        <f>'LAO FAO - Livestock Data'!BI7*$D20/1000*$F20*$G20</f>
        <v>122895.5</v>
      </c>
      <c r="BJ20" s="25">
        <f>'LAO FAO - Livestock Data'!BJ7*$D20/1000*$F20*$G20</f>
        <v>136181.5</v>
      </c>
      <c r="BK20" s="25">
        <f>'LAO FAO - Livestock Data'!BK7*$D20/1000*$F20*$G20</f>
        <v>143080</v>
      </c>
      <c r="BL20" s="25">
        <f>'LAO FAO - Livestock Data'!BL7*$D20/1000*$F20*$G20</f>
        <v>150234</v>
      </c>
      <c r="BM20" s="25">
        <f>'LAO FAO - Livestock Data'!BM7*$D20/1000*$F20*$G20</f>
        <v>157471.03750000001</v>
      </c>
      <c r="BN20" s="25">
        <f>'LAO FAO - Livestock Data'!BN7*$D20/1000*$F20*$G20</f>
        <v>163447.1825</v>
      </c>
    </row>
    <row r="21" spans="1:66" s="54" customFormat="1" x14ac:dyDescent="0.35">
      <c r="A21" s="134"/>
      <c r="B21" s="134" t="s">
        <v>58</v>
      </c>
      <c r="D21" s="241">
        <v>10</v>
      </c>
      <c r="E21" s="89" t="s">
        <v>107</v>
      </c>
      <c r="F21" s="89">
        <v>365</v>
      </c>
      <c r="G21" s="89">
        <v>0.5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</row>
    <row r="22" spans="1:66" s="54" customFormat="1" x14ac:dyDescent="0.35">
      <c r="A22" s="134"/>
      <c r="B22" s="134" t="s">
        <v>31</v>
      </c>
      <c r="D22" s="241">
        <v>6</v>
      </c>
      <c r="E22" s="89" t="s">
        <v>107</v>
      </c>
      <c r="F22" s="89">
        <v>365</v>
      </c>
      <c r="G22" s="89">
        <v>0.5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</row>
    <row r="23" spans="1:66" x14ac:dyDescent="0.35">
      <c r="A23" s="121"/>
      <c r="B23" s="127" t="s">
        <v>34</v>
      </c>
      <c r="D23" s="141">
        <v>6</v>
      </c>
      <c r="E23" s="49" t="s">
        <v>107</v>
      </c>
      <c r="F23" s="49">
        <v>365</v>
      </c>
      <c r="G23" s="49">
        <v>0.5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</row>
    <row r="24" spans="1:66" s="54" customFormat="1" x14ac:dyDescent="0.35">
      <c r="A24" s="134"/>
      <c r="B24" s="242" t="s">
        <v>305</v>
      </c>
      <c r="D24" s="241">
        <v>10</v>
      </c>
      <c r="E24" s="89" t="s">
        <v>107</v>
      </c>
      <c r="F24" s="89">
        <v>365</v>
      </c>
      <c r="G24" s="89">
        <v>0.5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</row>
    <row r="25" spans="1:66" s="97" customFormat="1" x14ac:dyDescent="0.35">
      <c r="A25" s="243"/>
      <c r="B25" s="244" t="s">
        <v>306</v>
      </c>
      <c r="D25" s="245">
        <v>0.1</v>
      </c>
      <c r="E25" s="100" t="s">
        <v>107</v>
      </c>
      <c r="F25" s="100">
        <v>365</v>
      </c>
      <c r="G25" s="100">
        <v>0.5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</row>
    <row r="26" spans="1:66" x14ac:dyDescent="0.35">
      <c r="A26" s="121"/>
      <c r="B26" s="126" t="s">
        <v>307</v>
      </c>
      <c r="D26" s="141">
        <v>0.1</v>
      </c>
      <c r="E26" s="49" t="s">
        <v>107</v>
      </c>
      <c r="F26" s="49">
        <v>365</v>
      </c>
      <c r="G26" s="49">
        <v>0.5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</row>
    <row r="27" spans="1:66" x14ac:dyDescent="0.35">
      <c r="A27" s="121"/>
      <c r="B27" s="126" t="s">
        <v>308</v>
      </c>
      <c r="D27" s="141">
        <v>10</v>
      </c>
      <c r="E27" s="49" t="s">
        <v>107</v>
      </c>
      <c r="F27" s="49">
        <v>365</v>
      </c>
      <c r="G27" s="49">
        <v>0.5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</row>
    <row r="28" spans="1:66" x14ac:dyDescent="0.35">
      <c r="A28" s="121"/>
      <c r="B28" s="126" t="s">
        <v>309</v>
      </c>
      <c r="D28" s="141">
        <v>5</v>
      </c>
      <c r="E28" s="49" t="s">
        <v>107</v>
      </c>
      <c r="F28" s="49">
        <v>365</v>
      </c>
      <c r="G28" s="49">
        <v>0.5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</row>
    <row r="29" spans="1:66" s="146" customFormat="1" x14ac:dyDescent="0.35">
      <c r="A29" s="144" t="s">
        <v>350</v>
      </c>
      <c r="C29" s="145"/>
      <c r="E29" s="147"/>
      <c r="G29" s="148"/>
      <c r="H29" s="146">
        <f t="shared" ref="H29:AM29" si="2">SUM(H19:H28)</f>
        <v>1238627.5</v>
      </c>
      <c r="I29" s="146">
        <f t="shared" si="2"/>
        <v>1307977.5</v>
      </c>
      <c r="J29" s="146">
        <f t="shared" si="2"/>
        <v>1412130.25</v>
      </c>
      <c r="K29" s="146">
        <f t="shared" si="2"/>
        <v>1588516.7737500002</v>
      </c>
      <c r="L29" s="146">
        <f t="shared" si="2"/>
        <v>1731140.25</v>
      </c>
      <c r="M29" s="146">
        <f t="shared" si="2"/>
        <v>1926785.26875</v>
      </c>
      <c r="N29" s="146">
        <f t="shared" si="2"/>
        <v>2166482.59375</v>
      </c>
      <c r="O29" s="146">
        <f t="shared" si="2"/>
        <v>2114682.25</v>
      </c>
      <c r="P29" s="146">
        <f t="shared" si="2"/>
        <v>2071594</v>
      </c>
      <c r="Q29" s="146">
        <f t="shared" si="2"/>
        <v>2002499.5</v>
      </c>
      <c r="R29" s="146">
        <f t="shared" si="2"/>
        <v>1933405</v>
      </c>
      <c r="S29" s="146">
        <f t="shared" si="2"/>
        <v>1864310.5</v>
      </c>
      <c r="T29" s="146">
        <f t="shared" si="2"/>
        <v>1795216</v>
      </c>
      <c r="U29" s="146">
        <f t="shared" si="2"/>
        <v>1777367.5</v>
      </c>
      <c r="V29" s="146">
        <f t="shared" si="2"/>
        <v>1776601</v>
      </c>
      <c r="W29" s="146">
        <f t="shared" si="2"/>
        <v>1684877.6862499998</v>
      </c>
      <c r="X29" s="146">
        <f t="shared" si="2"/>
        <v>1790982</v>
      </c>
      <c r="Y29" s="146">
        <f t="shared" si="2"/>
        <v>1934597.6375000002</v>
      </c>
      <c r="Z29" s="146">
        <f t="shared" si="2"/>
        <v>2013072.6740000001</v>
      </c>
      <c r="AA29" s="146">
        <f t="shared" si="2"/>
        <v>2282415.6639999999</v>
      </c>
      <c r="AB29" s="146">
        <f t="shared" si="2"/>
        <v>2327573.0625</v>
      </c>
      <c r="AC29" s="146">
        <f t="shared" si="2"/>
        <v>2389423.2250000001</v>
      </c>
      <c r="AD29" s="146">
        <f t="shared" si="2"/>
        <v>2446047.5</v>
      </c>
      <c r="AE29" s="146">
        <f t="shared" si="2"/>
        <v>2588564.1225000001</v>
      </c>
      <c r="AF29" s="146">
        <f t="shared" si="2"/>
        <v>2735712.5950000002</v>
      </c>
      <c r="AG29" s="146">
        <f t="shared" si="2"/>
        <v>2838900.6135</v>
      </c>
      <c r="AH29" s="146">
        <f t="shared" si="2"/>
        <v>3020833.8415000001</v>
      </c>
      <c r="AI29" s="146">
        <f t="shared" si="2"/>
        <v>3151908.6447500004</v>
      </c>
      <c r="AJ29" s="146">
        <f t="shared" si="2"/>
        <v>3221615.7972499998</v>
      </c>
      <c r="AK29" s="146">
        <f t="shared" si="2"/>
        <v>3353422.0787499999</v>
      </c>
      <c r="AL29" s="146">
        <f t="shared" si="2"/>
        <v>3494915.15</v>
      </c>
      <c r="AM29" s="146">
        <f t="shared" si="2"/>
        <v>3707868.9249999993</v>
      </c>
      <c r="AN29" s="146">
        <f t="shared" ref="AN29:BN29" si="3">SUM(AN19:AN28)</f>
        <v>3766613.85</v>
      </c>
      <c r="AO29" s="146">
        <f t="shared" si="3"/>
        <v>3936005.7874999996</v>
      </c>
      <c r="AP29" s="146">
        <f t="shared" si="3"/>
        <v>4091332.8150000004</v>
      </c>
      <c r="AQ29" s="146">
        <f t="shared" si="3"/>
        <v>4197636.875</v>
      </c>
      <c r="AR29" s="146">
        <f t="shared" si="3"/>
        <v>4292098.875</v>
      </c>
      <c r="AS29" s="146">
        <f t="shared" si="3"/>
        <v>3878907.9249999993</v>
      </c>
      <c r="AT29" s="146">
        <f t="shared" si="3"/>
        <v>3510088.2</v>
      </c>
      <c r="AU29" s="146">
        <f t="shared" si="3"/>
        <v>3819338.1</v>
      </c>
      <c r="AV29" s="146">
        <f t="shared" si="3"/>
        <v>3963878.1</v>
      </c>
      <c r="AW29" s="146">
        <f t="shared" si="3"/>
        <v>4038232.25</v>
      </c>
      <c r="AX29" s="146">
        <f t="shared" si="3"/>
        <v>4117857</v>
      </c>
      <c r="AY29" s="146">
        <f t="shared" si="3"/>
        <v>4214990.8</v>
      </c>
      <c r="AZ29" s="146">
        <f t="shared" si="3"/>
        <v>4154065</v>
      </c>
      <c r="BA29" s="146">
        <f t="shared" si="3"/>
        <v>4264933.75</v>
      </c>
      <c r="BB29" s="146">
        <f t="shared" si="3"/>
        <v>4361239</v>
      </c>
      <c r="BC29" s="146">
        <f t="shared" si="3"/>
        <v>4491525.75</v>
      </c>
      <c r="BD29" s="146">
        <f t="shared" si="3"/>
        <v>4608234.5</v>
      </c>
      <c r="BE29" s="146">
        <f t="shared" si="3"/>
        <v>4710744.75</v>
      </c>
      <c r="BF29" s="146">
        <f t="shared" si="3"/>
        <v>4851901.2</v>
      </c>
      <c r="BG29" s="146">
        <f t="shared" si="3"/>
        <v>5106590.6445000004</v>
      </c>
      <c r="BH29" s="146">
        <f t="shared" si="3"/>
        <v>5154895</v>
      </c>
      <c r="BI29" s="146">
        <f t="shared" si="3"/>
        <v>5183711.75</v>
      </c>
      <c r="BJ29" s="146">
        <f t="shared" si="3"/>
        <v>5325295.25</v>
      </c>
      <c r="BK29" s="146">
        <f t="shared" si="3"/>
        <v>5517705</v>
      </c>
      <c r="BL29" s="146">
        <f t="shared" si="3"/>
        <v>5651422.75</v>
      </c>
      <c r="BM29" s="146">
        <f t="shared" si="3"/>
        <v>5776462.8987499997</v>
      </c>
      <c r="BN29" s="146">
        <f t="shared" si="3"/>
        <v>5888386.7725</v>
      </c>
    </row>
    <row r="30" spans="1:66" s="26" customFormat="1" x14ac:dyDescent="0.35">
      <c r="A30" s="135"/>
      <c r="C30" s="135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</row>
    <row r="31" spans="1:66" s="27" customFormat="1" ht="18.5" x14ac:dyDescent="0.45">
      <c r="A31" s="61" t="s">
        <v>351</v>
      </c>
      <c r="H31" s="175">
        <f t="shared" ref="H31:AM31" si="4">H13+H29</f>
        <v>1288725.7</v>
      </c>
      <c r="I31" s="175">
        <f t="shared" si="4"/>
        <v>1359184.5</v>
      </c>
      <c r="J31" s="175">
        <f t="shared" si="4"/>
        <v>1463295.85</v>
      </c>
      <c r="K31" s="175">
        <f t="shared" si="4"/>
        <v>1654658.3737500003</v>
      </c>
      <c r="L31" s="175">
        <f t="shared" si="4"/>
        <v>1805662.65</v>
      </c>
      <c r="M31" s="175">
        <f t="shared" si="4"/>
        <v>2009598.46875</v>
      </c>
      <c r="N31" s="175">
        <f t="shared" si="4"/>
        <v>2253514.3937499998</v>
      </c>
      <c r="O31" s="175">
        <f t="shared" si="4"/>
        <v>2202329.65</v>
      </c>
      <c r="P31" s="175">
        <f t="shared" si="4"/>
        <v>2155061.7999999998</v>
      </c>
      <c r="Q31" s="175">
        <f t="shared" si="4"/>
        <v>2084065.9</v>
      </c>
      <c r="R31" s="175">
        <f t="shared" si="4"/>
        <v>2012624.2</v>
      </c>
      <c r="S31" s="175">
        <f t="shared" si="4"/>
        <v>1937056.9</v>
      </c>
      <c r="T31" s="175">
        <f t="shared" si="4"/>
        <v>1861649.2</v>
      </c>
      <c r="U31" s="175">
        <f t="shared" si="4"/>
        <v>1836469.3</v>
      </c>
      <c r="V31" s="175">
        <f t="shared" si="4"/>
        <v>1829259.1</v>
      </c>
      <c r="W31" s="175">
        <f t="shared" si="4"/>
        <v>1747119.8862499997</v>
      </c>
      <c r="X31" s="175">
        <f t="shared" si="4"/>
        <v>1857718.8</v>
      </c>
      <c r="Y31" s="175">
        <f t="shared" si="4"/>
        <v>1992800.6375000002</v>
      </c>
      <c r="Z31" s="175">
        <f t="shared" si="4"/>
        <v>2080660.8740000001</v>
      </c>
      <c r="AA31" s="175">
        <f t="shared" si="4"/>
        <v>2370427.264</v>
      </c>
      <c r="AB31" s="175">
        <f t="shared" si="4"/>
        <v>2423182.4624999999</v>
      </c>
      <c r="AC31" s="175">
        <f t="shared" si="4"/>
        <v>2487223.2250000001</v>
      </c>
      <c r="AD31" s="175">
        <f t="shared" si="4"/>
        <v>2550134.9</v>
      </c>
      <c r="AE31" s="175">
        <f t="shared" si="4"/>
        <v>2697525.9224999999</v>
      </c>
      <c r="AF31" s="175">
        <f t="shared" si="4"/>
        <v>2831951.9950000001</v>
      </c>
      <c r="AG31" s="175">
        <f t="shared" si="4"/>
        <v>2941326.6135</v>
      </c>
      <c r="AH31" s="175">
        <f t="shared" si="4"/>
        <v>3134614.2415</v>
      </c>
      <c r="AI31" s="175">
        <f t="shared" si="4"/>
        <v>3254491.2447500005</v>
      </c>
      <c r="AJ31" s="175">
        <f t="shared" si="4"/>
        <v>3333216.3972499999</v>
      </c>
      <c r="AK31" s="175">
        <f t="shared" si="4"/>
        <v>3465802.67875</v>
      </c>
      <c r="AL31" s="175">
        <f t="shared" si="4"/>
        <v>3611014.85</v>
      </c>
      <c r="AM31" s="175">
        <f t="shared" si="4"/>
        <v>3830630.4249999993</v>
      </c>
      <c r="AN31" s="175">
        <f t="shared" ref="AN31:BN31" si="5">AN13+AN29</f>
        <v>3903567.15</v>
      </c>
      <c r="AO31" s="175">
        <f t="shared" si="5"/>
        <v>4081591.2874999996</v>
      </c>
      <c r="AP31" s="175">
        <f t="shared" si="5"/>
        <v>4246005.0150000006</v>
      </c>
      <c r="AQ31" s="175">
        <f t="shared" si="5"/>
        <v>4358892.2750000004</v>
      </c>
      <c r="AR31" s="175">
        <f t="shared" si="5"/>
        <v>4459171.2750000004</v>
      </c>
      <c r="AS31" s="175">
        <f t="shared" si="5"/>
        <v>4052056.8249999993</v>
      </c>
      <c r="AT31" s="175">
        <f t="shared" si="5"/>
        <v>3684609.6</v>
      </c>
      <c r="AU31" s="175">
        <f>AU13+AU29</f>
        <v>3980228.1</v>
      </c>
      <c r="AV31" s="175">
        <f t="shared" si="5"/>
        <v>4147102.5</v>
      </c>
      <c r="AW31" s="175">
        <f t="shared" si="5"/>
        <v>4223061.6500000004</v>
      </c>
      <c r="AX31" s="175">
        <f t="shared" si="5"/>
        <v>4328847</v>
      </c>
      <c r="AY31" s="175">
        <f t="shared" si="5"/>
        <v>4435814.8</v>
      </c>
      <c r="AZ31" s="175">
        <f t="shared" si="5"/>
        <v>4384597</v>
      </c>
      <c r="BA31" s="175">
        <f t="shared" si="5"/>
        <v>4515955.75</v>
      </c>
      <c r="BB31" s="175">
        <f t="shared" si="5"/>
        <v>4624879</v>
      </c>
      <c r="BC31" s="175">
        <f t="shared" si="5"/>
        <v>4778973.75</v>
      </c>
      <c r="BD31" s="175">
        <f t="shared" si="5"/>
        <v>4915365.5</v>
      </c>
      <c r="BE31" s="175">
        <f t="shared" si="5"/>
        <v>5044784.25</v>
      </c>
      <c r="BF31" s="175">
        <f t="shared" si="5"/>
        <v>5182767.6000000006</v>
      </c>
      <c r="BG31" s="175">
        <f t="shared" si="5"/>
        <v>5452647.5445000008</v>
      </c>
      <c r="BH31" s="175">
        <f t="shared" si="5"/>
        <v>5520797.2000000002</v>
      </c>
      <c r="BI31" s="175">
        <f t="shared" si="5"/>
        <v>5574700.8499999996</v>
      </c>
      <c r="BJ31" s="175">
        <f t="shared" si="5"/>
        <v>5735900.4500000002</v>
      </c>
      <c r="BK31" s="175">
        <f t="shared" si="5"/>
        <v>5971512.2999999998</v>
      </c>
      <c r="BL31" s="175">
        <f t="shared" si="5"/>
        <v>6124263.8499999996</v>
      </c>
      <c r="BM31" s="175">
        <f t="shared" si="5"/>
        <v>6250566.6987499995</v>
      </c>
      <c r="BN31" s="175">
        <f t="shared" si="5"/>
        <v>6364776.2725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LAO Summary</vt:lpstr>
      <vt:lpstr>definitions</vt:lpstr>
      <vt:lpstr>LAO Graphs</vt:lpstr>
      <vt:lpstr>LAO HANPP Wood</vt:lpstr>
      <vt:lpstr>LAO FAO Forest Data</vt:lpstr>
      <vt:lpstr>LAO HANPP - Total Grazing</vt:lpstr>
      <vt:lpstr>LAO HANPP - Fodder, Crops</vt:lpstr>
      <vt:lpstr>LAO HANPP - Fodder, residues</vt:lpstr>
      <vt:lpstr>LAO HANPP - Grazing Demand</vt:lpstr>
      <vt:lpstr>LAO FAO - Crop Data</vt:lpstr>
      <vt:lpstr>LAO FAO - Livestock Data</vt:lpstr>
      <vt:lpstr>LAO HANPPh - Perm Crops</vt:lpstr>
      <vt:lpstr>LAO FAO - Perm Crop Data</vt:lpstr>
      <vt:lpstr>LAO HANPP - Harvest, Ann Crops</vt:lpstr>
      <vt:lpstr>LAO FAO Land Use Data</vt:lpstr>
      <vt:lpstr>LAO NPPo LPJmL</vt:lpstr>
      <vt:lpstr>LAO HANPP - Infrastucture</vt:lpstr>
      <vt:lpstr>LAO FAO Land Cover Data</vt:lpstr>
      <vt:lpstr>LAO HANPP - Burning</vt:lpstr>
      <vt:lpstr>LAO FAO Burned Biomass Data</vt:lpstr>
      <vt:lpstr>lao raw lpjml 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ifitz</dc:creator>
  <cp:lastModifiedBy>ifitz</cp:lastModifiedBy>
  <dcterms:created xsi:type="dcterms:W3CDTF">2021-03-15T17:02:50Z</dcterms:created>
  <dcterms:modified xsi:type="dcterms:W3CDTF">2022-06-06T13:03:28Z</dcterms:modified>
</cp:coreProperties>
</file>